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ysearslan\Desktop\TAYFUR AYLIK GELEN DOSYALAR\AYLIK ELEKTRİK İSTATİSTİKLERİ\"/>
    </mc:Choice>
  </mc:AlternateContent>
  <bookViews>
    <workbookView xWindow="-15" yWindow="4110" windowWidth="19440" windowHeight="4050" tabRatio="725"/>
  </bookViews>
  <sheets>
    <sheet name="Kaynaklara Göre" sheetId="22" r:id="rId1"/>
    <sheet name="2017-2018" sheetId="26" r:id="rId2"/>
    <sheet name="Kuruluşlara Göre" sheetId="24" r:id="rId3"/>
  </sheets>
  <calcPr calcId="162913"/>
</workbook>
</file>

<file path=xl/calcChain.xml><?xml version="1.0" encoding="utf-8"?>
<calcChain xmlns="http://schemas.openxmlformats.org/spreadsheetml/2006/main">
  <c r="K36" i="24" l="1"/>
  <c r="K40" i="24" s="1"/>
  <c r="K38" i="24"/>
  <c r="J28" i="24"/>
  <c r="G23" i="26"/>
  <c r="J22" i="22"/>
  <c r="J28" i="22" s="1"/>
  <c r="E23" i="26" l="1"/>
  <c r="I23" i="26"/>
  <c r="E22" i="26"/>
  <c r="E21" i="26" l="1"/>
  <c r="E20" i="26"/>
  <c r="E19" i="26" l="1"/>
  <c r="E18" i="26"/>
  <c r="E17" i="26" l="1"/>
  <c r="D22" i="22" l="1"/>
  <c r="D28" i="22" s="1"/>
  <c r="E22" i="22"/>
  <c r="E28" i="22" s="1"/>
  <c r="F22" i="22"/>
  <c r="F28" i="22" s="1"/>
  <c r="G22" i="22"/>
  <c r="G28" i="22" s="1"/>
  <c r="H22" i="22"/>
  <c r="H28" i="22" s="1"/>
  <c r="I22" i="22"/>
  <c r="I28" i="22" s="1"/>
  <c r="O32" i="22" l="1"/>
  <c r="O26" i="22" l="1"/>
  <c r="O24" i="22"/>
  <c r="O20" i="22"/>
  <c r="O18" i="22"/>
  <c r="O16" i="22"/>
  <c r="O14" i="22"/>
  <c r="O12" i="22"/>
  <c r="O30" i="22"/>
  <c r="O22" i="22" l="1"/>
  <c r="O28" i="22" s="1"/>
  <c r="C22" i="22" l="1"/>
  <c r="E34" i="24" l="1"/>
  <c r="F34" i="24"/>
  <c r="G34" i="24"/>
  <c r="H34" i="24"/>
  <c r="I34" i="24"/>
  <c r="J34" i="24"/>
  <c r="K34" i="24"/>
  <c r="D34" i="24"/>
  <c r="E28" i="24"/>
  <c r="F28" i="24"/>
  <c r="G28" i="24"/>
  <c r="H28" i="24"/>
  <c r="I28" i="24"/>
  <c r="K28" i="24"/>
  <c r="D28" i="24"/>
  <c r="P32" i="24"/>
  <c r="P30" i="24"/>
  <c r="P26" i="24"/>
  <c r="P24" i="24"/>
  <c r="P12" i="24"/>
  <c r="P14" i="24"/>
  <c r="P18" i="24"/>
  <c r="P20" i="24"/>
  <c r="E22" i="24"/>
  <c r="F22" i="24"/>
  <c r="G22" i="24"/>
  <c r="H22" i="24"/>
  <c r="I22" i="24"/>
  <c r="J22" i="24"/>
  <c r="K22" i="24"/>
  <c r="D22" i="24"/>
  <c r="E16" i="24"/>
  <c r="F16" i="24"/>
  <c r="G16" i="24"/>
  <c r="H16" i="24"/>
  <c r="I16" i="24"/>
  <c r="J16" i="24"/>
  <c r="K16" i="24"/>
  <c r="D16" i="24"/>
  <c r="P22" i="24" l="1"/>
  <c r="P16" i="24"/>
  <c r="P28" i="24"/>
  <c r="P34" i="24"/>
  <c r="E38" i="24" l="1"/>
  <c r="F38" i="24"/>
  <c r="G38" i="24"/>
  <c r="H38" i="24"/>
  <c r="I38" i="24"/>
  <c r="J38" i="24"/>
  <c r="E36" i="24"/>
  <c r="F36" i="24"/>
  <c r="G36" i="24"/>
  <c r="H36" i="24"/>
  <c r="I36" i="24"/>
  <c r="J36" i="24"/>
  <c r="D38" i="24"/>
  <c r="D36" i="24"/>
  <c r="P38" i="24" l="1"/>
  <c r="G40" i="24"/>
  <c r="H40" i="24"/>
  <c r="D40" i="24"/>
  <c r="P36" i="24"/>
  <c r="J40" i="24"/>
  <c r="F40" i="24"/>
  <c r="I40" i="24"/>
  <c r="E40" i="24"/>
  <c r="G22" i="26" l="1"/>
  <c r="I22" i="26"/>
  <c r="I21" i="26"/>
  <c r="G21" i="26"/>
  <c r="G20" i="26"/>
  <c r="I20" i="26"/>
  <c r="I19" i="26"/>
  <c r="G19" i="26"/>
  <c r="G18" i="26"/>
  <c r="I18" i="26"/>
  <c r="I17" i="26"/>
  <c r="G17" i="26"/>
  <c r="G16" i="26"/>
  <c r="P40" i="24"/>
  <c r="D29" i="26"/>
  <c r="C29" i="26"/>
  <c r="E16" i="26"/>
  <c r="F29" i="26"/>
  <c r="I16" i="26" l="1"/>
  <c r="E29" i="26"/>
  <c r="D34" i="22" l="1"/>
  <c r="E34" i="22"/>
  <c r="F34" i="22"/>
  <c r="G34" i="22"/>
  <c r="H34" i="22"/>
  <c r="I34" i="22"/>
  <c r="J34" i="22"/>
  <c r="C28" i="22"/>
  <c r="C34" i="22" s="1"/>
  <c r="O34" i="22" l="1"/>
  <c r="H29" i="26" l="1"/>
  <c r="I28" i="26" s="1"/>
  <c r="G29" i="26"/>
</calcChain>
</file>

<file path=xl/sharedStrings.xml><?xml version="1.0" encoding="utf-8"?>
<sst xmlns="http://schemas.openxmlformats.org/spreadsheetml/2006/main" count="161" uniqueCount="96">
  <si>
    <t xml:space="preserve"> </t>
  </si>
  <si>
    <t>OCAK</t>
  </si>
  <si>
    <t>ŞUBAT</t>
  </si>
  <si>
    <t>MART</t>
  </si>
  <si>
    <t>NİSAN</t>
  </si>
  <si>
    <t>MAYIS</t>
  </si>
  <si>
    <t>HAZİRAN</t>
  </si>
  <si>
    <t>TEMMUZ</t>
  </si>
  <si>
    <t>AĞUSTOS</t>
  </si>
  <si>
    <t>EYLÜL</t>
  </si>
  <si>
    <t>EKİM</t>
  </si>
  <si>
    <t>KASIM</t>
  </si>
  <si>
    <t>ARALIK</t>
  </si>
  <si>
    <t>TOPLAM</t>
  </si>
  <si>
    <t>HİDROLİK</t>
  </si>
  <si>
    <t>DIŞ ALIM</t>
  </si>
  <si>
    <t>DIŞ SATIM</t>
  </si>
  <si>
    <t>TÜRKİYE BRÜT ELEKTRİK ÜRETİMİNİN BİRİNCİL ENERJİ KAYNAKLARINA GÖRE AYLIK DAĞILIMI</t>
  </si>
  <si>
    <t>Birim (Unit): GWh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</si>
  <si>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</si>
  <si>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</si>
  <si>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</si>
  <si>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</si>
  <si>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</si>
  <si>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</si>
  <si>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</si>
  <si>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</si>
  <si>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</si>
  <si>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</si>
  <si>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</si>
  <si>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</si>
  <si>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</t>
  </si>
  <si>
    <t>Hard Coal + Imported Coal</t>
  </si>
  <si>
    <t>Linyit</t>
  </si>
  <si>
    <t>Lignite</t>
  </si>
  <si>
    <t>Sıvı Yakıtlar</t>
  </si>
  <si>
    <t>Liquid Fuels</t>
  </si>
  <si>
    <t>Yenilenebilir + Atık</t>
  </si>
  <si>
    <t>Renew and Wastes</t>
  </si>
  <si>
    <t>TERMİK</t>
  </si>
  <si>
    <t>THERMAL</t>
  </si>
  <si>
    <t>HYDRO</t>
  </si>
  <si>
    <t>BRÜT ÜRETİM</t>
  </si>
  <si>
    <t>GROSS GENERATION</t>
  </si>
  <si>
    <t>IMPORTS</t>
  </si>
  <si>
    <t>EXPORTS</t>
  </si>
  <si>
    <t>BRÜT TALEP</t>
  </si>
  <si>
    <t>GROSS DEMAND</t>
  </si>
  <si>
    <t xml:space="preserve">      MONTHLY DISTRIBUTION OF TURKEY'S GROSS ELECTRICITY GENERATION BY PRIMARY ENERGY RESOURCES</t>
  </si>
  <si>
    <t>PRODUCTION COMP. +</t>
  </si>
  <si>
    <t>AUTOPRODUCERS + TOOR</t>
  </si>
  <si>
    <t>İŞLETME HAKKI DEVİR</t>
  </si>
  <si>
    <t>AYLAR</t>
  </si>
  <si>
    <t>MONTS</t>
  </si>
  <si>
    <t>ARTIŞ %</t>
  </si>
  <si>
    <t>INCREASE %</t>
  </si>
  <si>
    <t xml:space="preserve">                                         MONTHLY ELECTRICITY GENERATION OF TURKEY COMPARED WITH PREVIOUS YEAR</t>
  </si>
  <si>
    <t xml:space="preserve">             Birim (Unit): GWh</t>
  </si>
  <si>
    <t>EÜAŞ</t>
  </si>
  <si>
    <t>HİDROLİK+JEOTERMAL+RÜZGAR</t>
  </si>
  <si>
    <t>HYDRO+GEOTHERM.+WIND</t>
  </si>
  <si>
    <t>ÜRETİM ŞİRKETLERİ</t>
  </si>
  <si>
    <t>PRODUCTION COMP.</t>
  </si>
  <si>
    <t>TÜRKİYE ÜRETİM TOPLAMI</t>
  </si>
  <si>
    <t>TURKEY‘S TOTAL GENERATION</t>
  </si>
  <si>
    <t xml:space="preserve">TÜRKİYE BRÜT ELEKTRİK ENERJİSİ ÜRETİMİNİN  ÜRETİCİ KURULUŞLARA  AYLIK DAĞILIMI </t>
  </si>
  <si>
    <t xml:space="preserve">MONTHLY DISTRIBUTION OF TURKEY‘S GROSS ELECTRICITY GENERATION BY THE ELECTRICITY UTILITIES </t>
  </si>
  <si>
    <t xml:space="preserve">      Birim(Unit) : GWh</t>
  </si>
  <si>
    <t xml:space="preserve">                     ÖNCEKİ YILA GÖRE KARŞILAŞTIRMALI AYLIK TÜRKİYE BRÜT ELEKTRİK ÜRETİMİ</t>
  </si>
  <si>
    <r>
      <t>OCAK</t>
    </r>
    <r>
      <rPr>
        <sz val="8"/>
        <rFont val="Times New Roman"/>
        <family val="1"/>
        <charset val="162"/>
      </rPr>
      <t xml:space="preserve"> JANUARY</t>
    </r>
  </si>
  <si>
    <r>
      <t xml:space="preserve"> ŞUBAT</t>
    </r>
    <r>
      <rPr>
        <sz val="8"/>
        <rFont val="Times New Roman"/>
        <family val="1"/>
        <charset val="162"/>
      </rPr>
      <t xml:space="preserve"> FEBRUARY</t>
    </r>
  </si>
  <si>
    <r>
      <t xml:space="preserve">MART </t>
    </r>
    <r>
      <rPr>
        <sz val="8"/>
        <rFont val="Times New Roman"/>
        <family val="1"/>
        <charset val="162"/>
      </rPr>
      <t>MARCH</t>
    </r>
  </si>
  <si>
    <r>
      <t xml:space="preserve">NİSAN  </t>
    </r>
    <r>
      <rPr>
        <sz val="8"/>
        <rFont val="Times New Roman"/>
        <family val="1"/>
        <charset val="162"/>
      </rPr>
      <t xml:space="preserve"> APRIL</t>
    </r>
  </si>
  <si>
    <r>
      <t xml:space="preserve">MAYIS  </t>
    </r>
    <r>
      <rPr>
        <sz val="8"/>
        <rFont val="Times New Roman"/>
        <family val="1"/>
        <charset val="162"/>
      </rPr>
      <t xml:space="preserve"> MAY</t>
    </r>
  </si>
  <si>
    <r>
      <t>HAZİRAN</t>
    </r>
    <r>
      <rPr>
        <sz val="8"/>
        <rFont val="Times New Roman"/>
        <family val="1"/>
        <charset val="162"/>
      </rPr>
      <t xml:space="preserve"> JUNE</t>
    </r>
  </si>
  <si>
    <r>
      <t>TEMMUZ</t>
    </r>
    <r>
      <rPr>
        <sz val="8"/>
        <rFont val="Times New Roman"/>
        <family val="1"/>
        <charset val="162"/>
      </rPr>
      <t xml:space="preserve"> JULY</t>
    </r>
  </si>
  <si>
    <r>
      <t>AĞUSTOS</t>
    </r>
    <r>
      <rPr>
        <sz val="8"/>
        <rFont val="Times New Roman"/>
        <family val="1"/>
        <charset val="162"/>
      </rPr>
      <t xml:space="preserve"> AUGUST</t>
    </r>
  </si>
  <si>
    <r>
      <t>EYLÜL</t>
    </r>
    <r>
      <rPr>
        <sz val="8"/>
        <rFont val="Times New Roman"/>
        <family val="1"/>
        <charset val="162"/>
      </rPr>
      <t xml:space="preserve"> SEPTEMBER</t>
    </r>
  </si>
  <si>
    <r>
      <t>EKİM</t>
    </r>
    <r>
      <rPr>
        <sz val="8"/>
        <rFont val="Times New Roman"/>
        <family val="1"/>
        <charset val="162"/>
      </rPr>
      <t xml:space="preserve"> OCTOBER</t>
    </r>
  </si>
  <si>
    <r>
      <t>KASIM</t>
    </r>
    <r>
      <rPr>
        <sz val="8"/>
        <rFont val="Times New Roman"/>
        <family val="1"/>
        <charset val="162"/>
      </rPr>
      <t xml:space="preserve"> NOVEMBER</t>
    </r>
  </si>
  <si>
    <r>
      <t>ARALIK</t>
    </r>
    <r>
      <rPr>
        <sz val="8"/>
        <rFont val="Times New Roman"/>
        <family val="1"/>
        <charset val="162"/>
      </rPr>
      <t xml:space="preserve"> DECEMBER</t>
    </r>
  </si>
  <si>
    <r>
      <t xml:space="preserve">LİSANSSIZ SANTRALLAR                               </t>
    </r>
    <r>
      <rPr>
        <sz val="9"/>
        <rFont val="Times New Roman"/>
        <family val="1"/>
        <charset val="162"/>
      </rPr>
      <t>UNLICENSED STATIONS</t>
    </r>
  </si>
  <si>
    <t>HİDROLİK+RÜZGAR+GÜNEŞ</t>
  </si>
  <si>
    <t>HYDRO+.+WIND+SOLAR</t>
  </si>
  <si>
    <t>GEOTHERMAL + WIND +SOLAR</t>
  </si>
  <si>
    <t>JEOTERMAL + RÜZGAR+GÜNEŞ</t>
  </si>
  <si>
    <t>HİDROLİK+JEOTERMAL+RÜZGAR+GÜNEŞ</t>
  </si>
  <si>
    <t>HYDRO+GEOTHERM.+WIND+SOLAR</t>
  </si>
  <si>
    <t xml:space="preserve">Taşkömürü + İthal Kömür+Asfaltit </t>
  </si>
  <si>
    <t>TOOR</t>
  </si>
  <si>
    <t xml:space="preserve">EÜAŞ </t>
  </si>
  <si>
    <t xml:space="preserve">ÜRETİM ŞRK. + </t>
  </si>
  <si>
    <t>ÜRETİM ŞRK. +</t>
  </si>
  <si>
    <t xml:space="preserve">EÜAŞ  </t>
  </si>
  <si>
    <t>Doğal Gaz +Lng</t>
  </si>
  <si>
    <t>Naturl Gas +Lng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</si>
</sst>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#,##0.0"/>
    <numFmt numFmtId="165" formatCode="#,##0.000"/>
    <numFmt numFmtId="166" formatCode="#,##0.0000"/>
    <numFmt numFmtId="167" formatCode="#,##0.00000"/>
    <numFmt numFmtId="168" formatCode="#,##0.0000000"/>
    <numFmt numFmtId="169" formatCode="#,##0.0000000000"/>
    <numFmt numFmtId="170" formatCode="#,##0.000000"/>
  </numFmts>
  <fonts count="24" x14ac:knownFonts="1">
    <font>
      <sz val="10"/>
      <name val="Arial"/>
      <charset val="162"/>
    </font>
    <font>
      <b/>
      <sz val="10"/>
      <name val="Arial"/>
      <family val="2"/>
      <charset val="162"/>
    </font>
    <font>
      <sz val="10"/>
      <name val="Arial"/>
      <family val="2"/>
      <charset val="162"/>
    </font>
    <font>
      <sz val="8"/>
      <name val="Arial"/>
      <family val="2"/>
      <charset val="162"/>
    </font>
    <font>
      <sz val="8"/>
      <name val="Arial"/>
      <family val="2"/>
      <charset val="162"/>
    </font>
    <font>
      <b/>
      <sz val="9"/>
      <name val="Arial Tur"/>
      <charset val="162"/>
    </font>
    <font>
      <sz val="7"/>
      <name val="Arial Tur"/>
      <charset val="162"/>
    </font>
    <font>
      <sz val="9"/>
      <name val="Arial Tur"/>
      <family val="2"/>
      <charset val="162"/>
    </font>
    <font>
      <sz val="8"/>
      <name val="Arial"/>
      <family val="2"/>
      <charset val="162"/>
    </font>
    <font>
      <sz val="8"/>
      <name val="Times New Roman"/>
      <family val="1"/>
      <charset val="162"/>
    </font>
    <font>
      <b/>
      <sz val="8"/>
      <name val="Times New Roman"/>
      <family val="1"/>
      <charset val="162"/>
    </font>
    <font>
      <sz val="7"/>
      <name val="Times New Roman"/>
      <family val="1"/>
      <charset val="162"/>
    </font>
    <font>
      <sz val="10"/>
      <name val="Times New Roman"/>
      <family val="1"/>
      <charset val="162"/>
    </font>
    <font>
      <b/>
      <sz val="10"/>
      <name val="Times New Roman"/>
      <family val="1"/>
      <charset val="162"/>
    </font>
    <font>
      <b/>
      <sz val="9"/>
      <name val="Times New Roman"/>
      <family val="1"/>
      <charset val="162"/>
    </font>
    <font>
      <sz val="9"/>
      <name val="Times New Roman"/>
      <family val="1"/>
      <charset val="162"/>
    </font>
    <font>
      <b/>
      <sz val="11"/>
      <name val="Times New Roman"/>
      <family val="1"/>
      <charset val="162"/>
    </font>
    <font>
      <b/>
      <sz val="12"/>
      <name val="Times New Roman"/>
      <family val="1"/>
      <charset val="162"/>
    </font>
    <font>
      <b/>
      <sz val="14"/>
      <name val="Times New Roman"/>
      <family val="1"/>
      <charset val="162"/>
    </font>
    <font>
      <i/>
      <sz val="8"/>
      <name val="Times New Roman"/>
      <family val="1"/>
      <charset val="162"/>
    </font>
    <font>
      <i/>
      <sz val="9"/>
      <name val="Times New Roman"/>
      <family val="1"/>
      <charset val="162"/>
    </font>
    <font>
      <sz val="10"/>
      <name val="Arial Tur"/>
      <charset val="162"/>
    </font>
    <font>
      <b/>
      <sz val="11"/>
      <name val="Arial"/>
      <family val="2"/>
      <charset val="162"/>
    </font>
    <font>
      <b/>
      <sz val="12"/>
      <name val="Arial"/>
      <family val="2"/>
      <charset val="16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21" fillId="0" borderId="0"/>
    <xf numFmtId="0" fontId="21" fillId="0" borderId="0"/>
  </cellStyleXfs>
  <cellXfs count="189">
    <xf numFmtId="0" fontId="0" fillId="0" borderId="0" xfId="0"/>
    <xf numFmtId="0" fontId="0" fillId="0" borderId="0" xfId="0" applyFill="1"/>
    <xf numFmtId="3" fontId="0" fillId="0" borderId="0" xfId="0" applyNumberFormat="1"/>
    <xf numFmtId="0" fontId="4" fillId="0" borderId="0" xfId="0" applyFont="1"/>
    <xf numFmtId="0" fontId="0" fillId="0" borderId="0" xfId="0" applyBorder="1"/>
    <xf numFmtId="164" fontId="0" fillId="0" borderId="0" xfId="0" applyNumberFormat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Border="1"/>
    <xf numFmtId="0" fontId="7" fillId="0" borderId="0" xfId="0" applyFont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164" fontId="3" fillId="0" borderId="0" xfId="0" applyNumberFormat="1" applyFont="1"/>
    <xf numFmtId="0" fontId="1" fillId="0" borderId="0" xfId="0" applyFont="1"/>
    <xf numFmtId="0" fontId="12" fillId="0" borderId="6" xfId="0" applyFont="1" applyBorder="1"/>
    <xf numFmtId="0" fontId="12" fillId="0" borderId="20" xfId="0" applyFont="1" applyBorder="1"/>
    <xf numFmtId="0" fontId="9" fillId="3" borderId="10" xfId="0" applyFont="1" applyFill="1" applyBorder="1" applyAlignment="1">
      <alignment horizontal="center"/>
    </xf>
    <xf numFmtId="0" fontId="12" fillId="3" borderId="21" xfId="0" applyFont="1" applyFill="1" applyBorder="1"/>
    <xf numFmtId="0" fontId="17" fillId="3" borderId="21" xfId="0" applyFont="1" applyFill="1" applyBorder="1" applyAlignment="1">
      <alignment horizontal="left"/>
    </xf>
    <xf numFmtId="0" fontId="12" fillId="3" borderId="22" xfId="0" applyFont="1" applyFill="1" applyBorder="1"/>
    <xf numFmtId="0" fontId="12" fillId="3" borderId="23" xfId="0" applyFont="1" applyFill="1" applyBorder="1"/>
    <xf numFmtId="0" fontId="12" fillId="3" borderId="24" xfId="0" applyFont="1" applyFill="1" applyBorder="1"/>
    <xf numFmtId="0" fontId="10" fillId="3" borderId="11" xfId="0" applyFont="1" applyFill="1" applyBorder="1" applyAlignment="1">
      <alignment horizontal="center"/>
    </xf>
    <xf numFmtId="0" fontId="13" fillId="3" borderId="25" xfId="0" applyFont="1" applyFill="1" applyBorder="1"/>
    <xf numFmtId="0" fontId="13" fillId="3" borderId="1" xfId="0" applyFont="1" applyFill="1" applyBorder="1"/>
    <xf numFmtId="0" fontId="13" fillId="3" borderId="26" xfId="0" applyFont="1" applyFill="1" applyBorder="1"/>
    <xf numFmtId="0" fontId="10" fillId="3" borderId="25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10" fillId="3" borderId="14" xfId="0" applyFont="1" applyFill="1" applyBorder="1" applyAlignment="1">
      <alignment horizontal="center"/>
    </xf>
    <xf numFmtId="0" fontId="10" fillId="3" borderId="27" xfId="0" applyFont="1" applyFill="1" applyBorder="1" applyAlignment="1">
      <alignment horizontal="center"/>
    </xf>
    <xf numFmtId="0" fontId="10" fillId="3" borderId="3" xfId="0" applyFont="1" applyFill="1" applyBorder="1" applyAlignment="1">
      <alignment horizontal="center"/>
    </xf>
    <xf numFmtId="0" fontId="10" fillId="3" borderId="28" xfId="0" applyFont="1" applyFill="1" applyBorder="1" applyAlignment="1">
      <alignment horizontal="center"/>
    </xf>
    <xf numFmtId="0" fontId="9" fillId="3" borderId="15" xfId="0" applyFont="1" applyFill="1" applyBorder="1" applyAlignment="1">
      <alignment horizontal="center"/>
    </xf>
    <xf numFmtId="0" fontId="9" fillId="3" borderId="29" xfId="0" applyFont="1" applyFill="1" applyBorder="1" applyAlignment="1">
      <alignment horizontal="center"/>
    </xf>
    <xf numFmtId="0" fontId="12" fillId="3" borderId="2" xfId="0" applyFont="1" applyFill="1" applyBorder="1"/>
    <xf numFmtId="0" fontId="9" fillId="3" borderId="2" xfId="0" applyFont="1" applyFill="1" applyBorder="1" applyAlignment="1">
      <alignment horizontal="center"/>
    </xf>
    <xf numFmtId="0" fontId="12" fillId="3" borderId="30" xfId="0" applyFont="1" applyFill="1" applyBorder="1"/>
    <xf numFmtId="0" fontId="9" fillId="3" borderId="11" xfId="0" applyFont="1" applyFill="1" applyBorder="1" applyAlignment="1">
      <alignment horizontal="center"/>
    </xf>
    <xf numFmtId="0" fontId="11" fillId="3" borderId="25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2" fillId="3" borderId="1" xfId="0" applyFont="1" applyFill="1" applyBorder="1"/>
    <xf numFmtId="0" fontId="12" fillId="3" borderId="26" xfId="0" applyFont="1" applyFill="1" applyBorder="1"/>
    <xf numFmtId="0" fontId="9" fillId="3" borderId="14" xfId="0" applyFont="1" applyFill="1" applyBorder="1" applyAlignment="1">
      <alignment horizontal="center"/>
    </xf>
    <xf numFmtId="0" fontId="11" fillId="3" borderId="27" xfId="0" applyFont="1" applyFill="1" applyBorder="1" applyAlignment="1">
      <alignment horizontal="center"/>
    </xf>
    <xf numFmtId="0" fontId="11" fillId="3" borderId="3" xfId="0" applyFont="1" applyFill="1" applyBorder="1" applyAlignment="1">
      <alignment horizontal="center"/>
    </xf>
    <xf numFmtId="0" fontId="9" fillId="3" borderId="28" xfId="0" applyFont="1" applyFill="1" applyBorder="1" applyAlignment="1">
      <alignment horizontal="center"/>
    </xf>
    <xf numFmtId="0" fontId="10" fillId="3" borderId="14" xfId="0" applyFont="1" applyFill="1" applyBorder="1" applyAlignment="1">
      <alignment horizontal="center" vertical="distributed"/>
    </xf>
    <xf numFmtId="0" fontId="13" fillId="3" borderId="15" xfId="0" applyFont="1" applyFill="1" applyBorder="1" applyAlignment="1">
      <alignment horizontal="center"/>
    </xf>
    <xf numFmtId="0" fontId="13" fillId="3" borderId="12" xfId="0" applyFont="1" applyFill="1" applyBorder="1" applyAlignment="1">
      <alignment horizontal="center"/>
    </xf>
    <xf numFmtId="164" fontId="13" fillId="3" borderId="29" xfId="0" applyNumberFormat="1" applyFont="1" applyFill="1" applyBorder="1"/>
    <xf numFmtId="164" fontId="13" fillId="3" borderId="2" xfId="0" applyNumberFormat="1" applyFont="1" applyFill="1" applyBorder="1"/>
    <xf numFmtId="164" fontId="13" fillId="3" borderId="2" xfId="0" applyNumberFormat="1" applyFont="1" applyFill="1" applyBorder="1" applyAlignment="1"/>
    <xf numFmtId="164" fontId="13" fillId="3" borderId="30" xfId="0" applyNumberFormat="1" applyFont="1" applyFill="1" applyBorder="1"/>
    <xf numFmtId="164" fontId="13" fillId="3" borderId="31" xfId="0" applyNumberFormat="1" applyFont="1" applyFill="1" applyBorder="1" applyAlignment="1">
      <alignment horizontal="right"/>
    </xf>
    <xf numFmtId="0" fontId="9" fillId="2" borderId="9" xfId="0" applyFont="1" applyFill="1" applyBorder="1" applyAlignment="1">
      <alignment horizontal="center"/>
    </xf>
    <xf numFmtId="0" fontId="16" fillId="2" borderId="6" xfId="0" applyFont="1" applyFill="1" applyBorder="1"/>
    <xf numFmtId="0" fontId="12" fillId="2" borderId="6" xfId="0" applyFont="1" applyFill="1" applyBorder="1"/>
    <xf numFmtId="0" fontId="12" fillId="2" borderId="20" xfId="0" applyFont="1" applyFill="1" applyBorder="1"/>
    <xf numFmtId="0" fontId="9" fillId="2" borderId="4" xfId="0" applyFont="1" applyFill="1" applyBorder="1" applyAlignment="1">
      <alignment horizontal="center"/>
    </xf>
    <xf numFmtId="0" fontId="13" fillId="2" borderId="0" xfId="0" applyFont="1" applyFill="1" applyBorder="1"/>
    <xf numFmtId="0" fontId="12" fillId="2" borderId="0" xfId="0" applyFont="1" applyFill="1" applyBorder="1"/>
    <xf numFmtId="0" fontId="12" fillId="2" borderId="16" xfId="0" applyFont="1" applyFill="1" applyBorder="1"/>
    <xf numFmtId="0" fontId="9" fillId="2" borderId="8" xfId="0" applyFont="1" applyFill="1" applyBorder="1" applyAlignment="1">
      <alignment horizontal="center"/>
    </xf>
    <xf numFmtId="0" fontId="12" fillId="2" borderId="5" xfId="0" applyFont="1" applyFill="1" applyBorder="1"/>
    <xf numFmtId="0" fontId="12" fillId="2" borderId="34" xfId="0" applyFont="1" applyFill="1" applyBorder="1"/>
    <xf numFmtId="0" fontId="12" fillId="0" borderId="9" xfId="0" applyFont="1" applyBorder="1"/>
    <xf numFmtId="0" fontId="13" fillId="3" borderId="18" xfId="0" applyFont="1" applyFill="1" applyBorder="1"/>
    <xf numFmtId="0" fontId="15" fillId="3" borderId="13" xfId="0" applyFont="1" applyFill="1" applyBorder="1"/>
    <xf numFmtId="164" fontId="10" fillId="2" borderId="2" xfId="0" applyNumberFormat="1" applyFont="1" applyFill="1" applyBorder="1"/>
    <xf numFmtId="164" fontId="10" fillId="2" borderId="30" xfId="0" applyNumberFormat="1" applyFont="1" applyFill="1" applyBorder="1"/>
    <xf numFmtId="0" fontId="14" fillId="3" borderId="35" xfId="0" applyFont="1" applyFill="1" applyBorder="1"/>
    <xf numFmtId="0" fontId="12" fillId="2" borderId="9" xfId="0" applyFont="1" applyFill="1" applyBorder="1"/>
    <xf numFmtId="0" fontId="17" fillId="2" borderId="6" xfId="0" applyFont="1" applyFill="1" applyBorder="1"/>
    <xf numFmtId="0" fontId="12" fillId="2" borderId="4" xfId="0" applyFont="1" applyFill="1" applyBorder="1"/>
    <xf numFmtId="0" fontId="12" fillId="2" borderId="8" xfId="0" applyFont="1" applyFill="1" applyBorder="1"/>
    <xf numFmtId="0" fontId="18" fillId="2" borderId="5" xfId="0" applyFont="1" applyFill="1" applyBorder="1"/>
    <xf numFmtId="164" fontId="13" fillId="3" borderId="32" xfId="0" applyNumberFormat="1" applyFont="1" applyFill="1" applyBorder="1"/>
    <xf numFmtId="164" fontId="13" fillId="3" borderId="33" xfId="0" applyNumberFormat="1" applyFont="1" applyFill="1" applyBorder="1"/>
    <xf numFmtId="0" fontId="13" fillId="0" borderId="6" xfId="0" applyFont="1" applyBorder="1"/>
    <xf numFmtId="0" fontId="14" fillId="0" borderId="9" xfId="0" applyFont="1" applyBorder="1" applyAlignment="1">
      <alignment horizontal="center"/>
    </xf>
    <xf numFmtId="0" fontId="14" fillId="3" borderId="36" xfId="0" applyFont="1" applyFill="1" applyBorder="1" applyAlignment="1">
      <alignment horizontal="center"/>
    </xf>
    <xf numFmtId="0" fontId="14" fillId="3" borderId="24" xfId="0" applyFont="1" applyFill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11" fillId="3" borderId="32" xfId="0" applyFont="1" applyFill="1" applyBorder="1" applyAlignment="1">
      <alignment horizontal="center"/>
    </xf>
    <xf numFmtId="0" fontId="11" fillId="3" borderId="33" xfId="0" applyFont="1" applyFill="1" applyBorder="1" applyAlignment="1">
      <alignment horizontal="center"/>
    </xf>
    <xf numFmtId="164" fontId="10" fillId="2" borderId="1" xfId="0" applyNumberFormat="1" applyFont="1" applyFill="1" applyBorder="1"/>
    <xf numFmtId="164" fontId="10" fillId="2" borderId="26" xfId="0" applyNumberFormat="1" applyFont="1" applyFill="1" applyBorder="1"/>
    <xf numFmtId="164" fontId="10" fillId="2" borderId="3" xfId="0" applyNumberFormat="1" applyFont="1" applyFill="1" applyBorder="1"/>
    <xf numFmtId="164" fontId="10" fillId="2" borderId="28" xfId="0" applyNumberFormat="1" applyFont="1" applyFill="1" applyBorder="1"/>
    <xf numFmtId="164" fontId="14" fillId="2" borderId="27" xfId="0" applyNumberFormat="1" applyFont="1" applyFill="1" applyBorder="1" applyAlignment="1">
      <alignment horizontal="right"/>
    </xf>
    <xf numFmtId="164" fontId="14" fillId="2" borderId="3" xfId="0" applyNumberFormat="1" applyFont="1" applyFill="1" applyBorder="1" applyAlignment="1">
      <alignment horizontal="right"/>
    </xf>
    <xf numFmtId="164" fontId="14" fillId="2" borderId="3" xfId="0" applyNumberFormat="1" applyFont="1" applyFill="1" applyBorder="1" applyAlignment="1"/>
    <xf numFmtId="164" fontId="14" fillId="2" borderId="28" xfId="0" applyNumberFormat="1" applyFont="1" applyFill="1" applyBorder="1" applyAlignment="1">
      <alignment horizontal="right"/>
    </xf>
    <xf numFmtId="0" fontId="14" fillId="2" borderId="9" xfId="0" applyFont="1" applyFill="1" applyBorder="1"/>
    <xf numFmtId="0" fontId="14" fillId="2" borderId="6" xfId="0" applyFont="1" applyFill="1" applyBorder="1"/>
    <xf numFmtId="0" fontId="14" fillId="2" borderId="20" xfId="0" applyFont="1" applyFill="1" applyBorder="1"/>
    <xf numFmtId="0" fontId="12" fillId="0" borderId="7" xfId="0" applyFont="1" applyBorder="1"/>
    <xf numFmtId="0" fontId="12" fillId="0" borderId="37" xfId="0" applyFont="1" applyBorder="1"/>
    <xf numFmtId="0" fontId="19" fillId="3" borderId="8" xfId="0" applyFont="1" applyFill="1" applyBorder="1"/>
    <xf numFmtId="0" fontId="9" fillId="3" borderId="32" xfId="0" applyFont="1" applyFill="1" applyBorder="1" applyAlignment="1">
      <alignment horizontal="center"/>
    </xf>
    <xf numFmtId="0" fontId="9" fillId="3" borderId="5" xfId="0" applyFont="1" applyFill="1" applyBorder="1" applyAlignment="1">
      <alignment horizontal="center"/>
    </xf>
    <xf numFmtId="0" fontId="9" fillId="3" borderId="33" xfId="0" applyFont="1" applyFill="1" applyBorder="1" applyAlignment="1">
      <alignment horizontal="center"/>
    </xf>
    <xf numFmtId="0" fontId="14" fillId="3" borderId="19" xfId="0" applyFont="1" applyFill="1" applyBorder="1"/>
    <xf numFmtId="0" fontId="14" fillId="3" borderId="17" xfId="0" applyFont="1" applyFill="1" applyBorder="1"/>
    <xf numFmtId="164" fontId="14" fillId="2" borderId="2" xfId="0" applyNumberFormat="1" applyFont="1" applyFill="1" applyBorder="1"/>
    <xf numFmtId="0" fontId="15" fillId="3" borderId="35" xfId="0" applyFont="1" applyFill="1" applyBorder="1"/>
    <xf numFmtId="164" fontId="14" fillId="2" borderId="1" xfId="0" applyNumberFormat="1" applyFont="1" applyFill="1" applyBorder="1"/>
    <xf numFmtId="0" fontId="15" fillId="3" borderId="19" xfId="0" applyFont="1" applyFill="1" applyBorder="1"/>
    <xf numFmtId="0" fontId="15" fillId="3" borderId="17" xfId="0" applyFont="1" applyFill="1" applyBorder="1"/>
    <xf numFmtId="0" fontId="20" fillId="3" borderId="17" xfId="0" applyFont="1" applyFill="1" applyBorder="1"/>
    <xf numFmtId="0" fontId="20" fillId="3" borderId="35" xfId="0" applyFont="1" applyFill="1" applyBorder="1"/>
    <xf numFmtId="0" fontId="20" fillId="3" borderId="19" xfId="0" applyFont="1" applyFill="1" applyBorder="1"/>
    <xf numFmtId="0" fontId="14" fillId="0" borderId="38" xfId="0" applyFont="1" applyBorder="1"/>
    <xf numFmtId="0" fontId="14" fillId="2" borderId="38" xfId="0" applyFont="1" applyFill="1" applyBorder="1"/>
    <xf numFmtId="0" fontId="12" fillId="2" borderId="37" xfId="0" applyFont="1" applyFill="1" applyBorder="1"/>
    <xf numFmtId="0" fontId="15" fillId="3" borderId="9" xfId="0" applyFont="1" applyFill="1" applyBorder="1"/>
    <xf numFmtId="0" fontId="14" fillId="3" borderId="6" xfId="0" applyFont="1" applyFill="1" applyBorder="1" applyAlignment="1">
      <alignment horizontal="center"/>
    </xf>
    <xf numFmtId="164" fontId="14" fillId="2" borderId="28" xfId="0" applyNumberFormat="1" applyFont="1" applyFill="1" applyBorder="1"/>
    <xf numFmtId="164" fontId="14" fillId="2" borderId="30" xfId="0" applyNumberFormat="1" applyFont="1" applyFill="1" applyBorder="1"/>
    <xf numFmtId="164" fontId="14" fillId="2" borderId="26" xfId="0" applyNumberFormat="1" applyFont="1" applyFill="1" applyBorder="1"/>
    <xf numFmtId="0" fontId="9" fillId="3" borderId="31" xfId="0" applyFont="1" applyFill="1" applyBorder="1" applyAlignment="1">
      <alignment horizontal="center"/>
    </xf>
    <xf numFmtId="164" fontId="14" fillId="2" borderId="27" xfId="0" applyNumberFormat="1" applyFont="1" applyFill="1" applyBorder="1"/>
    <xf numFmtId="164" fontId="14" fillId="2" borderId="29" xfId="0" applyNumberFormat="1" applyFont="1" applyFill="1" applyBorder="1"/>
    <xf numFmtId="164" fontId="14" fillId="2" borderId="25" xfId="0" applyNumberFormat="1" applyFont="1" applyFill="1" applyBorder="1"/>
    <xf numFmtId="164" fontId="13" fillId="3" borderId="31" xfId="0" applyNumberFormat="1" applyFont="1" applyFill="1" applyBorder="1"/>
    <xf numFmtId="0" fontId="15" fillId="3" borderId="20" xfId="0" applyFont="1" applyFill="1" applyBorder="1"/>
    <xf numFmtId="0" fontId="19" fillId="3" borderId="34" xfId="0" applyFont="1" applyFill="1" applyBorder="1"/>
    <xf numFmtId="0" fontId="14" fillId="3" borderId="24" xfId="0" applyFont="1" applyFill="1" applyBorder="1"/>
    <xf numFmtId="0" fontId="15" fillId="3" borderId="28" xfId="0" applyFont="1" applyFill="1" applyBorder="1"/>
    <xf numFmtId="0" fontId="14" fillId="3" borderId="26" xfId="0" applyFont="1" applyFill="1" applyBorder="1"/>
    <xf numFmtId="0" fontId="15" fillId="3" borderId="34" xfId="0" applyFont="1" applyFill="1" applyBorder="1"/>
    <xf numFmtId="0" fontId="15" fillId="3" borderId="33" xfId="0" applyFont="1" applyFill="1" applyBorder="1"/>
    <xf numFmtId="164" fontId="13" fillId="2" borderId="2" xfId="0" applyNumberFormat="1" applyFont="1" applyFill="1" applyBorder="1"/>
    <xf numFmtId="164" fontId="13" fillId="2" borderId="30" xfId="0" applyNumberFormat="1" applyFont="1" applyFill="1" applyBorder="1"/>
    <xf numFmtId="0" fontId="13" fillId="3" borderId="39" xfId="0" applyFont="1" applyFill="1" applyBorder="1"/>
    <xf numFmtId="164" fontId="10" fillId="2" borderId="29" xfId="0" applyNumberFormat="1" applyFont="1" applyFill="1" applyBorder="1"/>
    <xf numFmtId="164" fontId="13" fillId="2" borderId="1" xfId="0" applyNumberFormat="1" applyFont="1" applyFill="1" applyBorder="1"/>
    <xf numFmtId="0" fontId="15" fillId="3" borderId="40" xfId="0" applyFont="1" applyFill="1" applyBorder="1"/>
    <xf numFmtId="164" fontId="10" fillId="2" borderId="27" xfId="0" applyNumberFormat="1" applyFont="1" applyFill="1" applyBorder="1"/>
    <xf numFmtId="164" fontId="13" fillId="3" borderId="1" xfId="0" applyNumberFormat="1" applyFont="1" applyFill="1" applyBorder="1"/>
    <xf numFmtId="0" fontId="15" fillId="3" borderId="17" xfId="0" applyFont="1" applyFill="1" applyBorder="1" applyAlignment="1">
      <alignment wrapText="1"/>
    </xf>
    <xf numFmtId="0" fontId="15" fillId="3" borderId="26" xfId="0" applyFont="1" applyFill="1" applyBorder="1"/>
    <xf numFmtId="164" fontId="1" fillId="0" borderId="0" xfId="0" applyNumberFormat="1" applyFont="1"/>
    <xf numFmtId="165" fontId="0" fillId="0" borderId="0" xfId="0" applyNumberFormat="1"/>
    <xf numFmtId="166" fontId="0" fillId="0" borderId="0" xfId="0" applyNumberFormat="1"/>
    <xf numFmtId="167" fontId="0" fillId="0" borderId="0" xfId="0" applyNumberFormat="1"/>
    <xf numFmtId="168" fontId="0" fillId="0" borderId="0" xfId="0" applyNumberFormat="1"/>
    <xf numFmtId="169" fontId="0" fillId="0" borderId="0" xfId="0" applyNumberFormat="1"/>
    <xf numFmtId="164" fontId="10" fillId="2" borderId="41" xfId="0" applyNumberFormat="1" applyFont="1" applyFill="1" applyBorder="1"/>
    <xf numFmtId="164" fontId="10" fillId="2" borderId="42" xfId="0" applyNumberFormat="1" applyFont="1" applyFill="1" applyBorder="1"/>
    <xf numFmtId="164" fontId="10" fillId="2" borderId="43" xfId="0" applyNumberFormat="1" applyFont="1" applyFill="1" applyBorder="1"/>
    <xf numFmtId="164" fontId="10" fillId="2" borderId="44" xfId="0" applyNumberFormat="1" applyFont="1" applyFill="1" applyBorder="1"/>
    <xf numFmtId="0" fontId="22" fillId="0" borderId="0" xfId="0" applyFont="1"/>
    <xf numFmtId="0" fontId="23" fillId="0" borderId="0" xfId="0" applyFont="1"/>
    <xf numFmtId="164" fontId="13" fillId="3" borderId="32" xfId="0" applyNumberFormat="1" applyFont="1" applyFill="1" applyBorder="1" applyAlignment="1">
      <alignment horizontal="right"/>
    </xf>
    <xf numFmtId="0" fontId="13" fillId="3" borderId="19" xfId="0" applyFont="1" applyFill="1" applyBorder="1"/>
    <xf numFmtId="164" fontId="10" fillId="2" borderId="36" xfId="0" applyNumberFormat="1" applyFont="1" applyFill="1" applyBorder="1"/>
    <xf numFmtId="164" fontId="10" fillId="2" borderId="24" xfId="0" applyNumberFormat="1" applyFont="1" applyFill="1" applyBorder="1"/>
    <xf numFmtId="164" fontId="13" fillId="2" borderId="26" xfId="0" applyNumberFormat="1" applyFont="1" applyFill="1" applyBorder="1"/>
    <xf numFmtId="0" fontId="13" fillId="2" borderId="19" xfId="0" applyFont="1" applyFill="1" applyBorder="1"/>
    <xf numFmtId="0" fontId="13" fillId="2" borderId="36" xfId="0" applyFont="1" applyFill="1" applyBorder="1"/>
    <xf numFmtId="0" fontId="13" fillId="2" borderId="24" xfId="0" applyFont="1" applyFill="1" applyBorder="1"/>
    <xf numFmtId="164" fontId="14" fillId="2" borderId="13" xfId="0" applyNumberFormat="1" applyFont="1" applyFill="1" applyBorder="1"/>
    <xf numFmtId="164" fontId="14" fillId="2" borderId="18" xfId="0" applyNumberFormat="1" applyFont="1" applyFill="1" applyBorder="1"/>
    <xf numFmtId="164" fontId="14" fillId="2" borderId="17" xfId="0" applyNumberFormat="1" applyFont="1" applyFill="1" applyBorder="1"/>
    <xf numFmtId="164" fontId="14" fillId="2" borderId="16" xfId="0" applyNumberFormat="1" applyFont="1" applyFill="1" applyBorder="1"/>
    <xf numFmtId="164" fontId="13" fillId="3" borderId="18" xfId="0" applyNumberFormat="1" applyFont="1" applyFill="1" applyBorder="1"/>
    <xf numFmtId="164" fontId="10" fillId="2" borderId="45" xfId="0" applyNumberFormat="1" applyFont="1" applyFill="1" applyBorder="1"/>
    <xf numFmtId="164" fontId="10" fillId="2" borderId="46" xfId="0" applyNumberFormat="1" applyFont="1" applyFill="1" applyBorder="1"/>
    <xf numFmtId="164" fontId="10" fillId="2" borderId="2" xfId="0" applyNumberFormat="1" applyFont="1" applyFill="1" applyBorder="1" applyAlignment="1"/>
    <xf numFmtId="164" fontId="10" fillId="2" borderId="3" xfId="0" applyNumberFormat="1" applyFont="1" applyFill="1" applyBorder="1" applyAlignment="1"/>
    <xf numFmtId="165" fontId="10" fillId="2" borderId="3" xfId="0" applyNumberFormat="1" applyFont="1" applyFill="1" applyBorder="1"/>
    <xf numFmtId="164" fontId="13" fillId="3" borderId="32" xfId="0" applyNumberFormat="1" applyFont="1" applyFill="1" applyBorder="1" applyAlignment="1">
      <alignment horizontal="right"/>
    </xf>
    <xf numFmtId="164" fontId="13" fillId="3" borderId="35" xfId="0" applyNumberFormat="1" applyFont="1" applyFill="1" applyBorder="1"/>
    <xf numFmtId="170" fontId="0" fillId="0" borderId="0" xfId="0" applyNumberFormat="1"/>
    <xf numFmtId="164" fontId="13" fillId="3" borderId="2" xfId="0" applyNumberFormat="1" applyFont="1" applyFill="1" applyBorder="1" applyAlignment="1">
      <alignment horizontal="right"/>
    </xf>
    <xf numFmtId="164" fontId="13" fillId="3" borderId="32" xfId="0" applyNumberFormat="1" applyFont="1" applyFill="1" applyBorder="1" applyAlignment="1">
      <alignment horizontal="right"/>
    </xf>
    <xf numFmtId="0" fontId="16" fillId="2" borderId="4" xfId="0" applyFont="1" applyFill="1" applyBorder="1" applyAlignment="1">
      <alignment horizontal="center"/>
    </xf>
    <xf numFmtId="0" fontId="16" fillId="2" borderId="0" xfId="0" applyFont="1" applyFill="1" applyBorder="1" applyAlignment="1">
      <alignment horizontal="center"/>
    </xf>
    <xf numFmtId="0" fontId="16" fillId="2" borderId="16" xfId="0" applyFont="1" applyFill="1" applyBorder="1" applyAlignment="1">
      <alignment horizontal="center"/>
    </xf>
    <xf numFmtId="0" fontId="13" fillId="2" borderId="4" xfId="0" applyFont="1" applyFill="1" applyBorder="1" applyAlignment="1">
      <alignment horizontal="center"/>
    </xf>
    <xf numFmtId="0" fontId="13" fillId="2" borderId="0" xfId="0" applyFont="1" applyFill="1" applyBorder="1" applyAlignment="1">
      <alignment horizontal="center"/>
    </xf>
    <xf numFmtId="0" fontId="13" fillId="2" borderId="16" xfId="0" applyFont="1" applyFill="1" applyBorder="1" applyAlignment="1">
      <alignment horizontal="center"/>
    </xf>
    <xf numFmtId="0" fontId="18" fillId="2" borderId="8" xfId="0" applyFont="1" applyFill="1" applyBorder="1" applyAlignment="1">
      <alignment horizontal="center"/>
    </xf>
    <xf numFmtId="0" fontId="18" fillId="2" borderId="5" xfId="0" applyFont="1" applyFill="1" applyBorder="1" applyAlignment="1">
      <alignment horizontal="center"/>
    </xf>
    <xf numFmtId="0" fontId="18" fillId="2" borderId="34" xfId="0" applyFont="1" applyFill="1" applyBorder="1" applyAlignment="1">
      <alignment horizontal="center"/>
    </xf>
    <xf numFmtId="0" fontId="14" fillId="3" borderId="19" xfId="0" applyFont="1" applyFill="1" applyBorder="1" applyAlignment="1">
      <alignment horizontal="left" vertical="center" wrapText="1"/>
    </xf>
    <xf numFmtId="0" fontId="14" fillId="3" borderId="17" xfId="0" applyFont="1" applyFill="1" applyBorder="1" applyAlignment="1">
      <alignment horizontal="left" vertical="center" wrapText="1"/>
    </xf>
    <xf numFmtId="0" fontId="14" fillId="3" borderId="35" xfId="0" applyFont="1" applyFill="1" applyBorder="1" applyAlignment="1">
      <alignment horizontal="left" vertical="center" wrapText="1"/>
    </xf>
  </cellXfs>
  <cellStyles count="4">
    <cellStyle name="Normal" xfId="0" builtinId="0"/>
    <cellStyle name="Normal 2" xfId="2"/>
    <cellStyle name="Normal 3" xfId="3"/>
    <cellStyle name="Normal 4" xfId="1"/>
  </cellStyles>
  <dxfs count="0"/>
  <tableStyles count="0" defaultTableStyle="TableStyleMedium9" defaultPivotStyle="PivotStyleLight16"/>
  <colors>
    <mruColors>
      <color rgb="FF66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D42"/>
  <sheetViews>
    <sheetView tabSelected="1" workbookViewId="0">
      <selection activeCell="R26" sqref="R26"/>
    </sheetView>
  </sheetViews>
  <sheetFormatPr defaultRowHeight="12.75" x14ac:dyDescent="0.2"/>
  <cols>
    <col min="2" max="2" width="29.42578125" customWidth="1"/>
    <col min="3" max="3" width="13.28515625" customWidth="1"/>
    <col min="4" max="10" width="10.85546875" customWidth="1"/>
    <col min="11" max="11" width="11.85546875" customWidth="1"/>
    <col min="12" max="12" width="10.85546875" customWidth="1"/>
    <col min="13" max="13" width="11" bestFit="1" customWidth="1"/>
    <col min="14" max="14" width="9.5703125" bestFit="1" customWidth="1"/>
    <col min="15" max="15" width="11.42578125" customWidth="1"/>
  </cols>
  <sheetData>
    <row r="2" spans="2:15" ht="13.5" thickBot="1" x14ac:dyDescent="0.25">
      <c r="D2" s="4"/>
    </row>
    <row r="3" spans="2:15" ht="21" customHeight="1" x14ac:dyDescent="0.25">
      <c r="B3" s="71"/>
      <c r="C3" s="72" t="s">
        <v>17</v>
      </c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7"/>
    </row>
    <row r="4" spans="2:15" x14ac:dyDescent="0.2">
      <c r="B4" s="73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1"/>
    </row>
    <row r="5" spans="2:15" x14ac:dyDescent="0.2">
      <c r="B5" s="73"/>
      <c r="C5" s="59" t="s">
        <v>48</v>
      </c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61"/>
    </row>
    <row r="6" spans="2:15" x14ac:dyDescent="0.2">
      <c r="B6" s="73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1"/>
    </row>
    <row r="7" spans="2:15" ht="19.5" thickBot="1" x14ac:dyDescent="0.35">
      <c r="B7" s="74"/>
      <c r="C7" s="63"/>
      <c r="D7" s="63"/>
      <c r="E7" s="63"/>
      <c r="F7" s="63"/>
      <c r="G7" s="63"/>
      <c r="H7" s="75">
        <v>2018</v>
      </c>
      <c r="I7" s="63"/>
      <c r="J7" s="63"/>
      <c r="K7" s="63"/>
      <c r="L7" s="63"/>
      <c r="M7" s="63"/>
      <c r="N7" s="63"/>
      <c r="O7" s="64"/>
    </row>
    <row r="8" spans="2:15" ht="19.5" customHeight="1" thickBot="1" x14ac:dyDescent="0.25">
      <c r="B8" s="65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78" t="s">
        <v>18</v>
      </c>
      <c r="O8" s="15"/>
    </row>
    <row r="9" spans="2:15" s="6" customFormat="1" ht="16.5" customHeight="1" x14ac:dyDescent="0.2">
      <c r="B9" s="79"/>
      <c r="C9" s="80" t="s">
        <v>1</v>
      </c>
      <c r="D9" s="80" t="s">
        <v>2</v>
      </c>
      <c r="E9" s="80" t="s">
        <v>3</v>
      </c>
      <c r="F9" s="80" t="s">
        <v>4</v>
      </c>
      <c r="G9" s="80" t="s">
        <v>5</v>
      </c>
      <c r="H9" s="80" t="s">
        <v>6</v>
      </c>
      <c r="I9" s="80" t="s">
        <v>7</v>
      </c>
      <c r="J9" s="80" t="s">
        <v>8</v>
      </c>
      <c r="K9" s="80" t="s">
        <v>9</v>
      </c>
      <c r="L9" s="80" t="s">
        <v>10</v>
      </c>
      <c r="M9" s="80" t="s">
        <v>11</v>
      </c>
      <c r="N9" s="80" t="s">
        <v>12</v>
      </c>
      <c r="O9" s="81" t="s">
        <v>13</v>
      </c>
    </row>
    <row r="10" spans="2:15" s="7" customFormat="1" ht="23.25" customHeight="1" thickBot="1" x14ac:dyDescent="0.25">
      <c r="B10" s="82"/>
      <c r="C10" s="83" t="s">
        <v>19</v>
      </c>
      <c r="D10" s="83" t="s">
        <v>20</v>
      </c>
      <c r="E10" s="83" t="s">
        <v>21</v>
      </c>
      <c r="F10" s="83" t="s">
        <v>22</v>
      </c>
      <c r="G10" s="83" t="s">
        <v>23</v>
      </c>
      <c r="H10" s="83" t="s">
        <v>24</v>
      </c>
      <c r="I10" s="83" t="s">
        <v>25</v>
      </c>
      <c r="J10" s="83" t="s">
        <v>26</v>
      </c>
      <c r="K10" s="83" t="s">
        <v>27</v>
      </c>
      <c r="L10" s="83" t="s">
        <v>28</v>
      </c>
      <c r="M10" s="83" t="s">
        <v>29</v>
      </c>
      <c r="N10" s="83" t="s">
        <v>30</v>
      </c>
      <c r="O10" s="84" t="s">
        <v>31</v>
      </c>
    </row>
    <row r="11" spans="2:15" x14ac:dyDescent="0.2">
      <c r="B11" s="155" t="s">
        <v>88</v>
      </c>
      <c r="C11" s="156"/>
      <c r="D11" s="156"/>
      <c r="E11" s="156"/>
      <c r="F11" s="156"/>
      <c r="G11" s="156"/>
      <c r="H11" s="156"/>
      <c r="I11" s="156"/>
      <c r="J11" s="156"/>
      <c r="K11" s="156"/>
      <c r="L11" s="156"/>
      <c r="M11" s="156"/>
      <c r="N11" s="156"/>
      <c r="O11" s="157"/>
    </row>
    <row r="12" spans="2:15" x14ac:dyDescent="0.2">
      <c r="B12" s="67" t="s">
        <v>32</v>
      </c>
      <c r="C12" s="87">
        <v>6112.9366599999994</v>
      </c>
      <c r="D12" s="87">
        <v>5643.0512399999998</v>
      </c>
      <c r="E12" s="87">
        <v>4826.5995100000009</v>
      </c>
      <c r="F12" s="87">
        <v>4138.59249</v>
      </c>
      <c r="G12" s="87">
        <v>4904.8597099999997</v>
      </c>
      <c r="H12" s="87">
        <v>5335.5547600000009</v>
      </c>
      <c r="I12" s="87">
        <v>5718.7915400000002</v>
      </c>
      <c r="J12" s="87">
        <v>6311.6191600000011</v>
      </c>
      <c r="K12" s="87"/>
      <c r="L12" s="87"/>
      <c r="M12" s="87"/>
      <c r="N12" s="87"/>
      <c r="O12" s="86">
        <f>SUM(C12:N12)</f>
        <v>42992.005069999999</v>
      </c>
    </row>
    <row r="13" spans="2:15" x14ac:dyDescent="0.2">
      <c r="B13" s="66" t="s">
        <v>33</v>
      </c>
      <c r="C13" s="68"/>
      <c r="D13" s="68"/>
      <c r="E13" s="68"/>
      <c r="F13" s="68"/>
      <c r="G13" s="68"/>
      <c r="H13" s="68"/>
      <c r="I13" s="68"/>
      <c r="J13" s="68"/>
      <c r="K13" s="68"/>
      <c r="L13" s="68"/>
      <c r="M13" s="68"/>
      <c r="N13" s="148"/>
      <c r="O13" s="69"/>
    </row>
    <row r="14" spans="2:15" x14ac:dyDescent="0.2">
      <c r="B14" s="67" t="s">
        <v>34</v>
      </c>
      <c r="C14" s="87">
        <v>3611.2229199999997</v>
      </c>
      <c r="D14" s="87">
        <v>3511.8183799999997</v>
      </c>
      <c r="E14" s="87">
        <v>3781.63726</v>
      </c>
      <c r="F14" s="87">
        <v>3629.9423999999999</v>
      </c>
      <c r="G14" s="87">
        <v>3790.4566299999997</v>
      </c>
      <c r="H14" s="87">
        <v>3716.5886099999998</v>
      </c>
      <c r="I14" s="87">
        <v>3861.4051300000001</v>
      </c>
      <c r="J14" s="87">
        <v>3805.9400499999997</v>
      </c>
      <c r="K14" s="87"/>
      <c r="L14" s="87"/>
      <c r="M14" s="87"/>
      <c r="N14" s="150"/>
      <c r="O14" s="86">
        <f>SUM(C14:N14)</f>
        <v>29709.011379999996</v>
      </c>
    </row>
    <row r="15" spans="2:15" x14ac:dyDescent="0.2">
      <c r="B15" s="66" t="s">
        <v>35</v>
      </c>
      <c r="C15" s="68"/>
      <c r="D15" s="68"/>
      <c r="E15" s="68"/>
      <c r="F15" s="68"/>
      <c r="G15" s="68"/>
      <c r="H15" s="68"/>
      <c r="I15" s="68"/>
      <c r="J15" s="68"/>
      <c r="K15" s="68"/>
      <c r="L15" s="68"/>
      <c r="M15" s="68"/>
      <c r="N15" s="148"/>
      <c r="O15" s="69"/>
    </row>
    <row r="16" spans="2:15" x14ac:dyDescent="0.2">
      <c r="B16" s="67" t="s">
        <v>36</v>
      </c>
      <c r="C16" s="87">
        <v>128.34460999999999</v>
      </c>
      <c r="D16" s="87">
        <v>103.63307</v>
      </c>
      <c r="E16" s="87">
        <v>99.827799999999996</v>
      </c>
      <c r="F16" s="87">
        <v>111.04649999999999</v>
      </c>
      <c r="G16" s="87">
        <v>134.86250000000001</v>
      </c>
      <c r="H16" s="87">
        <v>130.0223</v>
      </c>
      <c r="I16" s="87">
        <v>137.93745000000001</v>
      </c>
      <c r="J16" s="87">
        <v>130.36675</v>
      </c>
      <c r="K16" s="87"/>
      <c r="L16" s="87"/>
      <c r="M16" s="87"/>
      <c r="N16" s="150"/>
      <c r="O16" s="86">
        <f>SUM(C16:N16)</f>
        <v>976.04097999999999</v>
      </c>
    </row>
    <row r="17" spans="2:17" x14ac:dyDescent="0.2">
      <c r="B17" s="66" t="s">
        <v>94</v>
      </c>
      <c r="C17" s="68"/>
      <c r="D17" s="68"/>
      <c r="E17" s="68"/>
      <c r="F17" s="68"/>
      <c r="G17" s="68"/>
      <c r="H17" s="68"/>
      <c r="I17" s="68"/>
      <c r="J17" s="68"/>
      <c r="K17" s="68"/>
      <c r="L17" s="68"/>
      <c r="M17" s="68"/>
      <c r="N17" s="148"/>
      <c r="O17" s="69"/>
    </row>
    <row r="18" spans="2:17" x14ac:dyDescent="0.2">
      <c r="B18" s="67" t="s">
        <v>95</v>
      </c>
      <c r="C18" s="87">
        <v>9004.4143776799992</v>
      </c>
      <c r="D18" s="87">
        <v>7608.0261108100003</v>
      </c>
      <c r="E18" s="87">
        <v>6410.5449291300001</v>
      </c>
      <c r="F18" s="87">
        <v>6463.0072130950011</v>
      </c>
      <c r="G18" s="87">
        <v>5732.7434586850004</v>
      </c>
      <c r="H18" s="87">
        <v>6200.026204419999</v>
      </c>
      <c r="I18" s="87">
        <v>10541.7834325</v>
      </c>
      <c r="J18" s="87">
        <v>7747.1773725399999</v>
      </c>
      <c r="K18" s="87"/>
      <c r="L18" s="87"/>
      <c r="M18" s="87"/>
      <c r="N18" s="150"/>
      <c r="O18" s="86">
        <f>SUM(C18:N18)</f>
        <v>59707.723098859999</v>
      </c>
    </row>
    <row r="19" spans="2:17" x14ac:dyDescent="0.2">
      <c r="B19" s="66" t="s">
        <v>37</v>
      </c>
      <c r="C19" s="68"/>
      <c r="D19" s="68"/>
      <c r="E19" s="68"/>
      <c r="F19" s="68"/>
      <c r="G19" s="68"/>
      <c r="H19" s="68"/>
      <c r="I19" s="68"/>
      <c r="J19" s="68"/>
      <c r="K19" s="68"/>
      <c r="L19" s="68"/>
      <c r="M19" s="68"/>
      <c r="N19" s="148"/>
      <c r="O19" s="69"/>
    </row>
    <row r="20" spans="2:17" x14ac:dyDescent="0.2">
      <c r="B20" s="67" t="s">
        <v>38</v>
      </c>
      <c r="C20" s="87">
        <v>259.91511311699998</v>
      </c>
      <c r="D20" s="87">
        <v>239.318451119</v>
      </c>
      <c r="E20" s="171">
        <v>269.46337471700002</v>
      </c>
      <c r="F20" s="171">
        <v>265.98483081500001</v>
      </c>
      <c r="G20" s="171">
        <v>273.74602501600003</v>
      </c>
      <c r="H20" s="171">
        <v>269.344836816</v>
      </c>
      <c r="I20" s="171">
        <v>276.65944615500001</v>
      </c>
      <c r="J20" s="87">
        <v>265.15390693999996</v>
      </c>
      <c r="K20" s="87"/>
      <c r="L20" s="87"/>
      <c r="M20" s="87"/>
      <c r="N20" s="150"/>
      <c r="O20" s="88">
        <f>SUM(C20:N20)</f>
        <v>2119.5859846949998</v>
      </c>
    </row>
    <row r="21" spans="2:17" x14ac:dyDescent="0.2">
      <c r="B21" s="66" t="s">
        <v>39</v>
      </c>
      <c r="C21" s="68"/>
      <c r="D21" s="68"/>
      <c r="E21" s="68"/>
      <c r="F21" s="68"/>
      <c r="G21" s="68"/>
      <c r="H21" s="68"/>
      <c r="I21" s="68"/>
      <c r="J21" s="68"/>
      <c r="K21" s="68"/>
      <c r="L21" s="68"/>
      <c r="M21" s="68"/>
      <c r="N21" s="68"/>
      <c r="O21" s="86"/>
    </row>
    <row r="22" spans="2:17" x14ac:dyDescent="0.2">
      <c r="B22" s="67" t="s">
        <v>40</v>
      </c>
      <c r="C22" s="87">
        <f t="shared" ref="C22:O22" si="0">SUM(C11:C21)</f>
        <v>19116.833680796997</v>
      </c>
      <c r="D22" s="87">
        <f t="shared" si="0"/>
        <v>17105.847251929001</v>
      </c>
      <c r="E22" s="87">
        <f t="shared" si="0"/>
        <v>15388.072873847001</v>
      </c>
      <c r="F22" s="87">
        <f t="shared" si="0"/>
        <v>14608.573433910002</v>
      </c>
      <c r="G22" s="87">
        <f t="shared" si="0"/>
        <v>14836.668323701</v>
      </c>
      <c r="H22" s="87">
        <f t="shared" si="0"/>
        <v>15651.536711236002</v>
      </c>
      <c r="I22" s="87">
        <f t="shared" si="0"/>
        <v>20536.576998655004</v>
      </c>
      <c r="J22" s="87">
        <f>SUM(J11:J21)</f>
        <v>18260.257239479997</v>
      </c>
      <c r="K22" s="87"/>
      <c r="L22" s="87"/>
      <c r="M22" s="87"/>
      <c r="N22" s="87"/>
      <c r="O22" s="88">
        <f t="shared" si="0"/>
        <v>135504.366513555</v>
      </c>
    </row>
    <row r="23" spans="2:17" x14ac:dyDescent="0.2">
      <c r="B23" s="66" t="s">
        <v>14</v>
      </c>
      <c r="C23" s="68"/>
      <c r="D23" s="68"/>
      <c r="E23" s="68"/>
      <c r="F23" s="68"/>
      <c r="G23" s="68"/>
      <c r="H23" s="68"/>
      <c r="I23" s="68"/>
      <c r="J23" s="68"/>
      <c r="K23" s="68"/>
      <c r="L23" s="68"/>
      <c r="M23" s="68"/>
      <c r="N23" s="68"/>
      <c r="O23" s="69"/>
    </row>
    <row r="24" spans="2:17" x14ac:dyDescent="0.2">
      <c r="B24" s="67" t="s">
        <v>41</v>
      </c>
      <c r="C24" s="87">
        <v>4524.0960573949988</v>
      </c>
      <c r="D24" s="87">
        <v>3586.1924224525001</v>
      </c>
      <c r="E24" s="87">
        <v>6254.030067697001</v>
      </c>
      <c r="F24" s="87">
        <v>6329.2264933944998</v>
      </c>
      <c r="G24" s="87">
        <v>6481.4938095560001</v>
      </c>
      <c r="H24" s="87">
        <v>5661.9308671520012</v>
      </c>
      <c r="I24" s="87">
        <v>5839.5032125184998</v>
      </c>
      <c r="J24" s="87">
        <v>5573.1159819625009</v>
      </c>
      <c r="K24" s="87"/>
      <c r="L24" s="87"/>
      <c r="M24" s="87"/>
      <c r="N24" s="87"/>
      <c r="O24" s="88">
        <f>SUM(C24:N24)</f>
        <v>44249.588912128005</v>
      </c>
    </row>
    <row r="25" spans="2:17" x14ac:dyDescent="0.2">
      <c r="B25" s="66" t="s">
        <v>85</v>
      </c>
      <c r="C25" s="68"/>
      <c r="D25" s="68"/>
      <c r="E25" s="68"/>
      <c r="F25" s="68"/>
      <c r="G25" s="68"/>
      <c r="H25" s="68"/>
      <c r="I25" s="68"/>
      <c r="J25" s="68"/>
      <c r="K25" s="68"/>
      <c r="L25" s="68"/>
      <c r="M25" s="68"/>
      <c r="N25" s="68"/>
      <c r="O25" s="69"/>
    </row>
    <row r="26" spans="2:17" x14ac:dyDescent="0.2">
      <c r="B26" s="67" t="s">
        <v>84</v>
      </c>
      <c r="C26" s="87">
        <v>2659.9748700333421</v>
      </c>
      <c r="D26" s="87">
        <v>2556.6516878266984</v>
      </c>
      <c r="E26" s="87">
        <v>3173.4607868720359</v>
      </c>
      <c r="F26" s="87">
        <v>2486.9852235351977</v>
      </c>
      <c r="G26" s="87">
        <v>2491.9687179130406</v>
      </c>
      <c r="H26" s="87">
        <v>2604.1062720911323</v>
      </c>
      <c r="I26" s="87">
        <v>2807.3321885859446</v>
      </c>
      <c r="J26" s="87">
        <v>3761.7243494591035</v>
      </c>
      <c r="K26" s="87"/>
      <c r="L26" s="87"/>
      <c r="M26" s="87"/>
      <c r="N26" s="87"/>
      <c r="O26" s="88">
        <f>SUM(C26:N26)</f>
        <v>22542.204096316495</v>
      </c>
    </row>
    <row r="27" spans="2:17" x14ac:dyDescent="0.2">
      <c r="B27" s="66" t="s">
        <v>42</v>
      </c>
      <c r="C27" s="132"/>
      <c r="D27" s="132"/>
      <c r="E27" s="132"/>
      <c r="F27" s="132"/>
      <c r="G27" s="132"/>
      <c r="H27" s="132"/>
      <c r="I27" s="132"/>
      <c r="J27" s="132"/>
      <c r="K27" s="132"/>
      <c r="L27" s="132"/>
      <c r="M27" s="132"/>
      <c r="N27" s="132"/>
      <c r="O27" s="133"/>
    </row>
    <row r="28" spans="2:17" x14ac:dyDescent="0.2">
      <c r="B28" s="67" t="s">
        <v>43</v>
      </c>
      <c r="C28" s="136">
        <f>C22+C24+C26</f>
        <v>26300.904608225341</v>
      </c>
      <c r="D28" s="136">
        <f t="shared" ref="D28:O28" si="1">D22+D24+D26</f>
        <v>23248.691362208199</v>
      </c>
      <c r="E28" s="136">
        <f t="shared" si="1"/>
        <v>24815.56372841604</v>
      </c>
      <c r="F28" s="136">
        <f t="shared" si="1"/>
        <v>23424.7851508397</v>
      </c>
      <c r="G28" s="136">
        <f t="shared" si="1"/>
        <v>23810.130851170041</v>
      </c>
      <c r="H28" s="136">
        <f t="shared" si="1"/>
        <v>23917.573850479133</v>
      </c>
      <c r="I28" s="136">
        <f t="shared" si="1"/>
        <v>29183.412399759447</v>
      </c>
      <c r="J28" s="136">
        <f>J22+J24+J26</f>
        <v>27595.097570901598</v>
      </c>
      <c r="K28" s="136"/>
      <c r="L28" s="136"/>
      <c r="M28" s="136"/>
      <c r="N28" s="136"/>
      <c r="O28" s="158">
        <f t="shared" si="1"/>
        <v>202296.15952199951</v>
      </c>
    </row>
    <row r="29" spans="2:17" x14ac:dyDescent="0.2">
      <c r="B29" s="134" t="s">
        <v>15</v>
      </c>
      <c r="C29" s="68"/>
      <c r="D29" s="135"/>
      <c r="E29" s="68"/>
      <c r="F29" s="68"/>
      <c r="G29" s="68"/>
      <c r="H29" s="68"/>
      <c r="I29" s="68"/>
      <c r="J29" s="68"/>
      <c r="K29" s="68"/>
      <c r="L29" s="68"/>
      <c r="M29" s="68"/>
      <c r="N29" s="68"/>
      <c r="O29" s="69"/>
    </row>
    <row r="30" spans="2:17" x14ac:dyDescent="0.2">
      <c r="B30" s="137" t="s">
        <v>44</v>
      </c>
      <c r="C30" s="85">
        <v>165.12270999999998</v>
      </c>
      <c r="D30" s="138">
        <v>188.81800000000001</v>
      </c>
      <c r="E30" s="85">
        <v>129.64166</v>
      </c>
      <c r="F30" s="87">
        <v>232.73535999999999</v>
      </c>
      <c r="G30" s="87">
        <v>288.62616000000003</v>
      </c>
      <c r="H30" s="85">
        <v>228.30041999999997</v>
      </c>
      <c r="I30" s="87">
        <v>272.67700000000002</v>
      </c>
      <c r="J30" s="87">
        <v>229.858</v>
      </c>
      <c r="K30" s="87"/>
      <c r="L30" s="87"/>
      <c r="M30" s="87"/>
      <c r="N30" s="85"/>
      <c r="O30" s="88">
        <f>SUM(C30:N30)</f>
        <v>1735.7793100000001</v>
      </c>
      <c r="Q30" s="144"/>
    </row>
    <row r="31" spans="2:17" x14ac:dyDescent="0.2">
      <c r="B31" s="134" t="s">
        <v>16</v>
      </c>
      <c r="C31" s="169"/>
      <c r="D31" s="167"/>
      <c r="E31" s="68"/>
      <c r="F31" s="135"/>
      <c r="G31" s="148"/>
      <c r="H31" s="68"/>
      <c r="I31" s="135"/>
      <c r="J31" s="68"/>
      <c r="K31" s="68"/>
      <c r="L31" s="68"/>
      <c r="M31" s="148"/>
      <c r="N31" s="68"/>
      <c r="O31" s="149"/>
    </row>
    <row r="32" spans="2:17" x14ac:dyDescent="0.2">
      <c r="B32" s="137" t="s">
        <v>45</v>
      </c>
      <c r="C32" s="170">
        <v>254.29424999999998</v>
      </c>
      <c r="D32" s="168">
        <v>206.63700999999998</v>
      </c>
      <c r="E32" s="87">
        <v>216.07255999999998</v>
      </c>
      <c r="F32" s="138">
        <v>70.988740000000007</v>
      </c>
      <c r="G32" s="150">
        <v>134.09466999999998</v>
      </c>
      <c r="H32" s="87">
        <v>290.23409999999996</v>
      </c>
      <c r="I32" s="138">
        <v>303.88391000000001</v>
      </c>
      <c r="J32" s="87">
        <v>278.43165999999997</v>
      </c>
      <c r="K32" s="87"/>
      <c r="L32" s="87"/>
      <c r="M32" s="150"/>
      <c r="N32" s="87"/>
      <c r="O32" s="151">
        <f>SUM(C32:N32)</f>
        <v>1754.6368999999997</v>
      </c>
      <c r="Q32" s="143"/>
    </row>
    <row r="33" spans="2:30" s="13" customFormat="1" x14ac:dyDescent="0.2">
      <c r="B33" s="66" t="s">
        <v>46</v>
      </c>
      <c r="C33" s="139"/>
      <c r="D33" s="50"/>
      <c r="E33" s="139"/>
      <c r="F33" s="50"/>
      <c r="G33" s="50"/>
      <c r="H33" s="139"/>
      <c r="I33" s="50"/>
      <c r="J33" s="50"/>
      <c r="K33" s="50"/>
      <c r="L33" s="50"/>
      <c r="M33" s="50"/>
      <c r="N33" s="139"/>
      <c r="O33" s="52"/>
    </row>
    <row r="34" spans="2:30" s="13" customFormat="1" ht="13.5" thickBot="1" x14ac:dyDescent="0.25">
      <c r="B34" s="70" t="s">
        <v>47</v>
      </c>
      <c r="C34" s="76">
        <f>C28+C30-C32</f>
        <v>26211.733068225341</v>
      </c>
      <c r="D34" s="76">
        <f t="shared" ref="D34:N34" si="2">D28+D30-D32</f>
        <v>23230.8723522082</v>
      </c>
      <c r="E34" s="76">
        <f t="shared" si="2"/>
        <v>24729.132828416041</v>
      </c>
      <c r="F34" s="76">
        <f t="shared" si="2"/>
        <v>23586.531770839698</v>
      </c>
      <c r="G34" s="76">
        <f t="shared" si="2"/>
        <v>23964.662341170042</v>
      </c>
      <c r="H34" s="76">
        <f t="shared" si="2"/>
        <v>23855.640170479131</v>
      </c>
      <c r="I34" s="76">
        <f t="shared" si="2"/>
        <v>29152.205489759446</v>
      </c>
      <c r="J34" s="76">
        <f t="shared" si="2"/>
        <v>27546.5239109016</v>
      </c>
      <c r="K34" s="76"/>
      <c r="L34" s="76"/>
      <c r="M34" s="76"/>
      <c r="N34" s="76"/>
      <c r="O34" s="77">
        <f>SUM(C34:N34)</f>
        <v>202277.30193199951</v>
      </c>
      <c r="Q34" s="142"/>
    </row>
    <row r="35" spans="2:30" x14ac:dyDescent="0.2"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</row>
    <row r="36" spans="2:30" ht="15.75" x14ac:dyDescent="0.25">
      <c r="B36" s="153"/>
      <c r="I36" s="3"/>
      <c r="J36" s="3"/>
      <c r="K36" s="3"/>
      <c r="L36" s="3"/>
      <c r="M36" s="3"/>
      <c r="N36" s="3"/>
      <c r="P36" s="174"/>
    </row>
    <row r="37" spans="2:30" ht="15.75" x14ac:dyDescent="0.25">
      <c r="B37" s="153"/>
      <c r="I37" s="3"/>
      <c r="J37" s="3"/>
      <c r="K37" s="3"/>
      <c r="L37" s="3"/>
      <c r="M37" s="3"/>
      <c r="N37" s="3"/>
    </row>
    <row r="38" spans="2:30" x14ac:dyDescent="0.2">
      <c r="C38" s="146"/>
      <c r="D38" s="146"/>
      <c r="E38" s="146"/>
      <c r="F38" s="146"/>
      <c r="G38" s="146"/>
      <c r="H38" s="146"/>
      <c r="I38" s="146"/>
      <c r="J38" s="146"/>
      <c r="K38" s="146"/>
      <c r="L38" s="146"/>
      <c r="M38" s="146"/>
      <c r="N38" s="146"/>
    </row>
    <row r="39" spans="2:30" x14ac:dyDescent="0.2">
      <c r="C39" s="143"/>
      <c r="D39" s="143"/>
      <c r="E39" s="143"/>
      <c r="F39" s="143"/>
      <c r="G39" s="143"/>
      <c r="H39" s="143"/>
      <c r="I39" s="143"/>
      <c r="J39" s="143"/>
      <c r="K39" s="143"/>
      <c r="L39" s="143"/>
    </row>
    <row r="40" spans="2:30" x14ac:dyDescent="0.2">
      <c r="C40" s="146"/>
      <c r="D40" s="146"/>
      <c r="E40" s="146"/>
      <c r="F40" s="146"/>
      <c r="G40" s="146"/>
      <c r="H40" s="146"/>
      <c r="I40" s="146"/>
      <c r="J40" s="146"/>
      <c r="K40" s="146"/>
      <c r="L40" s="146"/>
      <c r="M40" s="146"/>
    </row>
    <row r="42" spans="2:30" x14ac:dyDescent="0.2">
      <c r="C42" s="146"/>
      <c r="D42" s="146"/>
      <c r="E42" s="146"/>
      <c r="F42" s="146"/>
      <c r="G42" s="146"/>
      <c r="H42" s="146"/>
      <c r="I42" s="146"/>
      <c r="J42" s="146"/>
      <c r="K42" s="146"/>
      <c r="L42" s="146"/>
      <c r="M42" s="146"/>
    </row>
  </sheetData>
  <phoneticPr fontId="4" type="noConversion"/>
  <pageMargins left="0" right="0" top="0.59055118110236227" bottom="0.98425196850393704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L33"/>
  <sheetViews>
    <sheetView workbookViewId="0">
      <selection activeCell="K13" sqref="K13"/>
    </sheetView>
  </sheetViews>
  <sheetFormatPr defaultRowHeight="12.75" x14ac:dyDescent="0.2"/>
  <cols>
    <col min="2" max="2" width="10" bestFit="1" customWidth="1"/>
    <col min="3" max="3" width="24.85546875" customWidth="1"/>
    <col min="4" max="4" width="21.28515625" customWidth="1"/>
    <col min="6" max="7" width="24.85546875" customWidth="1"/>
    <col min="8" max="8" width="10.7109375" customWidth="1"/>
    <col min="9" max="9" width="10.42578125" customWidth="1"/>
    <col min="11" max="11" width="15.42578125" bestFit="1" customWidth="1"/>
  </cols>
  <sheetData>
    <row r="4" spans="2:12" x14ac:dyDescent="0.2">
      <c r="B4" s="11"/>
    </row>
    <row r="5" spans="2:12" ht="13.5" thickBot="1" x14ac:dyDescent="0.25">
      <c r="B5" s="11"/>
      <c r="D5" s="4"/>
    </row>
    <row r="6" spans="2:12" ht="20.25" customHeight="1" x14ac:dyDescent="0.2">
      <c r="B6" s="54"/>
      <c r="C6" s="55" t="s">
        <v>68</v>
      </c>
      <c r="D6" s="56"/>
      <c r="E6" s="56"/>
      <c r="F6" s="56"/>
      <c r="G6" s="56"/>
      <c r="H6" s="56"/>
      <c r="I6" s="57"/>
    </row>
    <row r="7" spans="2:12" ht="13.5" thickBot="1" x14ac:dyDescent="0.25">
      <c r="B7" s="58"/>
      <c r="C7" s="59" t="s">
        <v>56</v>
      </c>
      <c r="D7" s="59"/>
      <c r="E7" s="59"/>
      <c r="F7" s="59"/>
      <c r="G7" s="59"/>
      <c r="H7" s="60"/>
      <c r="I7" s="61"/>
    </row>
    <row r="8" spans="2:12" ht="13.5" thickBot="1" x14ac:dyDescent="0.25">
      <c r="B8" s="62"/>
      <c r="C8" s="63"/>
      <c r="D8" s="63"/>
      <c r="E8" s="63"/>
      <c r="F8" s="63"/>
      <c r="G8" s="63"/>
      <c r="H8" s="113" t="s">
        <v>57</v>
      </c>
      <c r="I8" s="114"/>
    </row>
    <row r="9" spans="2:12" ht="15.75" x14ac:dyDescent="0.25">
      <c r="B9" s="16"/>
      <c r="C9" s="17"/>
      <c r="D9" s="18">
        <v>2017</v>
      </c>
      <c r="E9" s="19"/>
      <c r="F9" s="20"/>
      <c r="G9" s="18">
        <v>2018</v>
      </c>
      <c r="H9" s="19"/>
      <c r="I9" s="21"/>
    </row>
    <row r="10" spans="2:12" x14ac:dyDescent="0.2">
      <c r="B10" s="22"/>
      <c r="C10" s="23"/>
      <c r="D10" s="24"/>
      <c r="E10" s="24"/>
      <c r="F10" s="24"/>
      <c r="G10" s="24"/>
      <c r="H10" s="24"/>
      <c r="I10" s="25"/>
    </row>
    <row r="11" spans="2:12" x14ac:dyDescent="0.2">
      <c r="B11" s="22"/>
      <c r="C11" s="26" t="s">
        <v>90</v>
      </c>
      <c r="D11" s="27" t="s">
        <v>92</v>
      </c>
      <c r="E11" s="27"/>
      <c r="F11" s="27" t="s">
        <v>58</v>
      </c>
      <c r="G11" s="27" t="s">
        <v>91</v>
      </c>
      <c r="H11" s="27"/>
      <c r="I11" s="25"/>
    </row>
    <row r="12" spans="2:12" x14ac:dyDescent="0.2">
      <c r="B12" s="28" t="s">
        <v>52</v>
      </c>
      <c r="C12" s="29"/>
      <c r="D12" s="30" t="s">
        <v>51</v>
      </c>
      <c r="E12" s="30" t="s">
        <v>13</v>
      </c>
      <c r="F12" s="30"/>
      <c r="G12" s="30" t="s">
        <v>51</v>
      </c>
      <c r="H12" s="30" t="s">
        <v>13</v>
      </c>
      <c r="I12" s="31" t="s">
        <v>54</v>
      </c>
    </row>
    <row r="13" spans="2:12" x14ac:dyDescent="0.2">
      <c r="B13" s="32"/>
      <c r="C13" s="33"/>
      <c r="D13" s="34"/>
      <c r="E13" s="34"/>
      <c r="F13" s="35"/>
      <c r="G13" s="34"/>
      <c r="H13" s="34"/>
      <c r="I13" s="36"/>
    </row>
    <row r="14" spans="2:12" x14ac:dyDescent="0.2">
      <c r="B14" s="37"/>
      <c r="C14" s="38" t="s">
        <v>93</v>
      </c>
      <c r="D14" s="39" t="s">
        <v>49</v>
      </c>
      <c r="E14" s="40"/>
      <c r="F14" s="39" t="s">
        <v>90</v>
      </c>
      <c r="G14" s="39" t="s">
        <v>49</v>
      </c>
      <c r="H14" s="40"/>
      <c r="I14" s="41"/>
    </row>
    <row r="15" spans="2:12" x14ac:dyDescent="0.2">
      <c r="B15" s="42" t="s">
        <v>53</v>
      </c>
      <c r="C15" s="43"/>
      <c r="D15" s="44" t="s">
        <v>50</v>
      </c>
      <c r="E15" s="44" t="s">
        <v>31</v>
      </c>
      <c r="F15" s="44"/>
      <c r="G15" s="44" t="s">
        <v>50</v>
      </c>
      <c r="H15" s="44" t="s">
        <v>31</v>
      </c>
      <c r="I15" s="45" t="s">
        <v>55</v>
      </c>
    </row>
    <row r="16" spans="2:12" ht="26.25" customHeight="1" x14ac:dyDescent="0.2">
      <c r="B16" s="46" t="s">
        <v>69</v>
      </c>
      <c r="C16" s="89">
        <v>5692.3934350699992</v>
      </c>
      <c r="D16" s="90">
        <v>19786.900693860607</v>
      </c>
      <c r="E16" s="90">
        <f t="shared" ref="E16:E21" si="0">SUM(C16:D16)</f>
        <v>25479.294128930607</v>
      </c>
      <c r="F16" s="91">
        <v>4255.9735799999999</v>
      </c>
      <c r="G16" s="91">
        <f t="shared" ref="G16:G19" si="1">H16-F16</f>
        <v>22044.931028225343</v>
      </c>
      <c r="H16" s="90">
        <v>26300.904608225341</v>
      </c>
      <c r="I16" s="92">
        <f t="shared" ref="I16:I22" si="2">H16/E16*100-100</f>
        <v>3.2246202549301728</v>
      </c>
      <c r="K16" s="5"/>
      <c r="L16" s="5"/>
    </row>
    <row r="17" spans="2:12" ht="26.25" customHeight="1" x14ac:dyDescent="0.2">
      <c r="B17" s="46" t="s">
        <v>70</v>
      </c>
      <c r="C17" s="89">
        <v>4240.0355111014005</v>
      </c>
      <c r="D17" s="90">
        <v>18676.180041472846</v>
      </c>
      <c r="E17" s="90">
        <f t="shared" si="0"/>
        <v>22916.215552574246</v>
      </c>
      <c r="F17" s="91">
        <v>3394.6526399999998</v>
      </c>
      <c r="G17" s="91">
        <f t="shared" si="1"/>
        <v>19854.038722208199</v>
      </c>
      <c r="H17" s="90">
        <v>23248.691362208199</v>
      </c>
      <c r="I17" s="92">
        <f t="shared" si="2"/>
        <v>1.4508320925468183</v>
      </c>
      <c r="K17" s="5"/>
      <c r="L17" s="5"/>
    </row>
    <row r="18" spans="2:12" ht="24.75" customHeight="1" x14ac:dyDescent="0.2">
      <c r="B18" s="46" t="s">
        <v>71</v>
      </c>
      <c r="C18" s="89">
        <v>2946.0211717032021</v>
      </c>
      <c r="D18" s="90">
        <v>21052.658087920401</v>
      </c>
      <c r="E18" s="90">
        <f t="shared" si="0"/>
        <v>23998.679259623605</v>
      </c>
      <c r="F18" s="91">
        <v>3347.4954000000002</v>
      </c>
      <c r="G18" s="91">
        <f t="shared" si="1"/>
        <v>21468.06832841603</v>
      </c>
      <c r="H18" s="90">
        <v>24815.563728416029</v>
      </c>
      <c r="I18" s="92">
        <f t="shared" si="2"/>
        <v>3.4038726046344863</v>
      </c>
      <c r="K18" s="5"/>
      <c r="L18" s="5"/>
    </row>
    <row r="19" spans="2:12" ht="24.75" customHeight="1" x14ac:dyDescent="0.2">
      <c r="B19" s="46" t="s">
        <v>72</v>
      </c>
      <c r="C19" s="89">
        <v>3075.2834979091995</v>
      </c>
      <c r="D19" s="90">
        <v>19508.107528506851</v>
      </c>
      <c r="E19" s="90">
        <f t="shared" si="0"/>
        <v>22583.391026416051</v>
      </c>
      <c r="F19" s="91">
        <v>3184.37698</v>
      </c>
      <c r="G19" s="91">
        <f t="shared" si="1"/>
        <v>20240.408170839692</v>
      </c>
      <c r="H19" s="90">
        <v>23424.785150839693</v>
      </c>
      <c r="I19" s="92">
        <f t="shared" si="2"/>
        <v>3.7257209222452587</v>
      </c>
      <c r="K19" s="5"/>
      <c r="L19" s="5"/>
    </row>
    <row r="20" spans="2:12" ht="24.75" customHeight="1" x14ac:dyDescent="0.2">
      <c r="B20" s="46" t="s">
        <v>73</v>
      </c>
      <c r="C20" s="89">
        <v>3213.0275009140005</v>
      </c>
      <c r="D20" s="90">
        <v>20229.193651841728</v>
      </c>
      <c r="E20" s="90">
        <f t="shared" si="0"/>
        <v>23442.22115275573</v>
      </c>
      <c r="F20" s="91">
        <v>3196.3097499999999</v>
      </c>
      <c r="G20" s="91">
        <f>H20-F20</f>
        <v>20613.82110117004</v>
      </c>
      <c r="H20" s="90">
        <v>23810.130851170041</v>
      </c>
      <c r="I20" s="92">
        <f t="shared" si="2"/>
        <v>1.5694319067161473</v>
      </c>
      <c r="K20" s="12"/>
      <c r="L20" s="5"/>
    </row>
    <row r="21" spans="2:12" ht="24.75" customHeight="1" x14ac:dyDescent="0.2">
      <c r="B21" s="46" t="s">
        <v>74</v>
      </c>
      <c r="C21" s="89">
        <v>3493.7221085979991</v>
      </c>
      <c r="D21" s="90">
        <v>19419.532463957545</v>
      </c>
      <c r="E21" s="90">
        <f t="shared" si="0"/>
        <v>22913.254572555543</v>
      </c>
      <c r="F21" s="91">
        <v>3003.0296400000002</v>
      </c>
      <c r="G21" s="91">
        <f>H21-F21</f>
        <v>20914.544210479133</v>
      </c>
      <c r="H21" s="90">
        <v>23917.573850479133</v>
      </c>
      <c r="I21" s="92">
        <f t="shared" si="2"/>
        <v>4.3831367331226687</v>
      </c>
      <c r="K21" s="2"/>
      <c r="L21" s="5"/>
    </row>
    <row r="22" spans="2:12" ht="26.25" customHeight="1" x14ac:dyDescent="0.2">
      <c r="B22" s="46" t="s">
        <v>75</v>
      </c>
      <c r="C22" s="89">
        <v>5281.5113074216006</v>
      </c>
      <c r="D22" s="90">
        <v>23081.126996682877</v>
      </c>
      <c r="E22" s="90">
        <f t="shared" ref="E22" si="3">SUM(C22:D22)</f>
        <v>28362.638304104476</v>
      </c>
      <c r="F22" s="91">
        <v>5537.8094700000001</v>
      </c>
      <c r="G22" s="91">
        <f>H22-F22</f>
        <v>23645.602929759443</v>
      </c>
      <c r="H22" s="90">
        <v>29183.412399759443</v>
      </c>
      <c r="I22" s="92">
        <f t="shared" si="2"/>
        <v>2.8938566534418158</v>
      </c>
      <c r="K22" s="2"/>
      <c r="L22" s="5"/>
    </row>
    <row r="23" spans="2:12" ht="24.75" customHeight="1" x14ac:dyDescent="0.2">
      <c r="B23" s="46" t="s">
        <v>76</v>
      </c>
      <c r="C23" s="89">
        <v>5231.079194139601</v>
      </c>
      <c r="D23" s="90">
        <v>22899.311380923653</v>
      </c>
      <c r="E23" s="90">
        <f t="shared" ref="E23" si="4">SUM(C23:D23)</f>
        <v>28130.390575063255</v>
      </c>
      <c r="F23" s="91">
        <v>5389.7234000000008</v>
      </c>
      <c r="G23" s="91">
        <f>H23-F23</f>
        <v>22205.374170901603</v>
      </c>
      <c r="H23" s="90">
        <v>27595.097570901606</v>
      </c>
      <c r="I23" s="92">
        <f t="shared" ref="I23" si="5">H23/E23*100-100</f>
        <v>-1.9028992958105988</v>
      </c>
      <c r="K23" s="2"/>
      <c r="L23" s="5"/>
    </row>
    <row r="24" spans="2:12" ht="25.5" customHeight="1" x14ac:dyDescent="0.2">
      <c r="B24" s="46" t="s">
        <v>77</v>
      </c>
      <c r="C24" s="89"/>
      <c r="D24" s="90"/>
      <c r="E24" s="90"/>
      <c r="F24" s="91"/>
      <c r="G24" s="91"/>
      <c r="H24" s="90"/>
      <c r="I24" s="92"/>
      <c r="K24" s="2"/>
      <c r="L24" s="5"/>
    </row>
    <row r="25" spans="2:12" ht="24.75" customHeight="1" x14ac:dyDescent="0.2">
      <c r="B25" s="46" t="s">
        <v>78</v>
      </c>
      <c r="C25" s="89"/>
      <c r="D25" s="90"/>
      <c r="E25" s="90"/>
      <c r="F25" s="91"/>
      <c r="G25" s="91"/>
      <c r="H25" s="90"/>
      <c r="I25" s="92"/>
      <c r="K25" s="2"/>
      <c r="L25" s="5"/>
    </row>
    <row r="26" spans="2:12" ht="25.5" customHeight="1" x14ac:dyDescent="0.2">
      <c r="B26" s="46" t="s">
        <v>79</v>
      </c>
      <c r="C26" s="89"/>
      <c r="D26" s="90"/>
      <c r="E26" s="90"/>
      <c r="F26" s="91"/>
      <c r="G26" s="91"/>
      <c r="H26" s="90"/>
      <c r="I26" s="92"/>
      <c r="K26" s="2"/>
      <c r="L26" s="5"/>
    </row>
    <row r="27" spans="2:12" ht="25.5" customHeight="1" x14ac:dyDescent="0.2">
      <c r="B27" s="46" t="s">
        <v>80</v>
      </c>
      <c r="C27" s="89"/>
      <c r="D27" s="90"/>
      <c r="E27" s="90"/>
      <c r="F27" s="91"/>
      <c r="G27" s="91"/>
      <c r="H27" s="90"/>
      <c r="I27" s="92"/>
      <c r="K27" s="2"/>
      <c r="L27" s="5"/>
    </row>
    <row r="28" spans="2:12" x14ac:dyDescent="0.2">
      <c r="B28" s="47" t="s">
        <v>13</v>
      </c>
      <c r="C28" s="49"/>
      <c r="D28" s="50"/>
      <c r="E28" s="50"/>
      <c r="F28" s="51"/>
      <c r="G28" s="51"/>
      <c r="H28" s="50"/>
      <c r="I28" s="175">
        <f>H29/E29*100-100</f>
        <v>2.2595983535975677</v>
      </c>
    </row>
    <row r="29" spans="2:12" ht="13.5" thickBot="1" x14ac:dyDescent="0.25">
      <c r="B29" s="48" t="s">
        <v>31</v>
      </c>
      <c r="C29" s="53">
        <f>SUM(C16:C28)</f>
        <v>33173.073726857001</v>
      </c>
      <c r="D29" s="53">
        <f>SUM(D16:D28)</f>
        <v>164653.01084516651</v>
      </c>
      <c r="E29" s="53">
        <f>SUM(C29:D29)</f>
        <v>197826.08457202351</v>
      </c>
      <c r="F29" s="154">
        <f>SUM(F16:F27)</f>
        <v>31309.370860000003</v>
      </c>
      <c r="G29" s="154">
        <f>SUM(G16:G28)</f>
        <v>170986.78866199948</v>
      </c>
      <c r="H29" s="172">
        <f>SUM(H16:H27)</f>
        <v>202296.15952199948</v>
      </c>
      <c r="I29" s="176"/>
      <c r="L29" s="5"/>
    </row>
    <row r="30" spans="2:12" x14ac:dyDescent="0.2">
      <c r="B30" s="11"/>
    </row>
    <row r="31" spans="2:12" ht="15" x14ac:dyDescent="0.25">
      <c r="B31" s="152"/>
    </row>
    <row r="32" spans="2:12" ht="15" x14ac:dyDescent="0.25">
      <c r="B32" s="152"/>
      <c r="C32" s="1"/>
      <c r="D32" s="1"/>
      <c r="E32" s="1"/>
      <c r="F32" s="1"/>
    </row>
    <row r="33" spans="2:2" x14ac:dyDescent="0.2">
      <c r="B33" s="11"/>
    </row>
  </sheetData>
  <mergeCells count="1">
    <mergeCell ref="I28:I29"/>
  </mergeCells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3"/>
  <sheetViews>
    <sheetView topLeftCell="A7" zoomScale="110" zoomScaleNormal="110" workbookViewId="0">
      <pane xSplit="3" ySplit="4" topLeftCell="D11" activePane="bottomRight" state="frozen"/>
      <selection activeCell="A7" sqref="A7"/>
      <selection pane="topRight" activeCell="D7" sqref="D7"/>
      <selection pane="bottomLeft" activeCell="A11" sqref="A11"/>
      <selection pane="bottomRight" activeCell="I44" sqref="I44"/>
    </sheetView>
  </sheetViews>
  <sheetFormatPr defaultRowHeight="12.75" x14ac:dyDescent="0.2"/>
  <cols>
    <col min="2" max="2" width="34.5703125" bestFit="1" customWidth="1"/>
    <col min="3" max="3" width="38.28515625" customWidth="1"/>
    <col min="4" max="4" width="17.42578125" customWidth="1"/>
    <col min="5" max="7" width="13.28515625" customWidth="1"/>
    <col min="8" max="9" width="12.5703125" customWidth="1"/>
    <col min="10" max="11" width="13.28515625" customWidth="1"/>
    <col min="12" max="12" width="14.28515625" customWidth="1"/>
    <col min="13" max="14" width="15.28515625" bestFit="1" customWidth="1"/>
    <col min="15" max="15" width="14.140625" customWidth="1"/>
    <col min="16" max="16" width="12" customWidth="1"/>
    <col min="18" max="18" width="12" bestFit="1" customWidth="1"/>
  </cols>
  <sheetData>
    <row r="1" spans="1:16" x14ac:dyDescent="0.2">
      <c r="C1" t="s">
        <v>0</v>
      </c>
    </row>
    <row r="3" spans="1:16" ht="13.5" thickBot="1" x14ac:dyDescent="0.25"/>
    <row r="4" spans="1:16" s="8" customFormat="1" ht="12.75" customHeight="1" x14ac:dyDescent="0.2">
      <c r="B4" s="93"/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5"/>
    </row>
    <row r="5" spans="1:16" s="9" customFormat="1" ht="21" customHeight="1" x14ac:dyDescent="0.2">
      <c r="B5" s="177" t="s">
        <v>65</v>
      </c>
      <c r="C5" s="178"/>
      <c r="D5" s="178"/>
      <c r="E5" s="178"/>
      <c r="F5" s="178"/>
      <c r="G5" s="178"/>
      <c r="H5" s="178"/>
      <c r="I5" s="178"/>
      <c r="J5" s="178"/>
      <c r="K5" s="178"/>
      <c r="L5" s="178"/>
      <c r="M5" s="178"/>
      <c r="N5" s="178"/>
      <c r="O5" s="178"/>
      <c r="P5" s="179"/>
    </row>
    <row r="6" spans="1:16" s="9" customFormat="1" ht="13.5" customHeight="1" x14ac:dyDescent="0.2">
      <c r="B6" s="180" t="s">
        <v>66</v>
      </c>
      <c r="C6" s="181"/>
      <c r="D6" s="181"/>
      <c r="E6" s="181"/>
      <c r="F6" s="181"/>
      <c r="G6" s="181"/>
      <c r="H6" s="181"/>
      <c r="I6" s="181"/>
      <c r="J6" s="181"/>
      <c r="K6" s="181"/>
      <c r="L6" s="181"/>
      <c r="M6" s="181"/>
      <c r="N6" s="181"/>
      <c r="O6" s="181"/>
      <c r="P6" s="182"/>
    </row>
    <row r="7" spans="1:16" s="9" customFormat="1" ht="24" customHeight="1" thickBot="1" x14ac:dyDescent="0.35">
      <c r="B7" s="183">
        <v>2018</v>
      </c>
      <c r="C7" s="184"/>
      <c r="D7" s="184"/>
      <c r="E7" s="184"/>
      <c r="F7" s="184"/>
      <c r="G7" s="184"/>
      <c r="H7" s="184"/>
      <c r="I7" s="184"/>
      <c r="J7" s="184"/>
      <c r="K7" s="184"/>
      <c r="L7" s="184"/>
      <c r="M7" s="184"/>
      <c r="N7" s="184"/>
      <c r="O7" s="184"/>
      <c r="P7" s="185"/>
    </row>
    <row r="8" spans="1:16" ht="13.5" thickBot="1" x14ac:dyDescent="0.25">
      <c r="A8" s="4"/>
      <c r="B8" s="96"/>
      <c r="C8" s="96"/>
      <c r="D8" s="96"/>
      <c r="E8" s="96"/>
      <c r="F8" s="96"/>
      <c r="G8" s="96"/>
      <c r="H8" s="96"/>
      <c r="I8" s="96"/>
      <c r="J8" s="96"/>
      <c r="K8" s="96"/>
      <c r="L8" s="96"/>
      <c r="M8" s="96"/>
      <c r="N8" s="96"/>
      <c r="O8" s="112" t="s">
        <v>67</v>
      </c>
      <c r="P8" s="97"/>
    </row>
    <row r="9" spans="1:16" x14ac:dyDescent="0.2">
      <c r="B9" s="115"/>
      <c r="C9" s="125"/>
      <c r="D9" s="116" t="s">
        <v>1</v>
      </c>
      <c r="E9" s="80" t="s">
        <v>2</v>
      </c>
      <c r="F9" s="116" t="s">
        <v>3</v>
      </c>
      <c r="G9" s="80" t="s">
        <v>4</v>
      </c>
      <c r="H9" s="116" t="s">
        <v>5</v>
      </c>
      <c r="I9" s="80" t="s">
        <v>6</v>
      </c>
      <c r="J9" s="116" t="s">
        <v>7</v>
      </c>
      <c r="K9" s="80" t="s">
        <v>8</v>
      </c>
      <c r="L9" s="116" t="s">
        <v>9</v>
      </c>
      <c r="M9" s="80" t="s">
        <v>10</v>
      </c>
      <c r="N9" s="116" t="s">
        <v>11</v>
      </c>
      <c r="O9" s="80" t="s">
        <v>12</v>
      </c>
      <c r="P9" s="81" t="s">
        <v>13</v>
      </c>
    </row>
    <row r="10" spans="1:16" ht="13.5" thickBot="1" x14ac:dyDescent="0.25">
      <c r="B10" s="98"/>
      <c r="C10" s="126"/>
      <c r="D10" s="120" t="s">
        <v>19</v>
      </c>
      <c r="E10" s="99" t="s">
        <v>20</v>
      </c>
      <c r="F10" s="100" t="s">
        <v>21</v>
      </c>
      <c r="G10" s="99" t="s">
        <v>22</v>
      </c>
      <c r="H10" s="100" t="s">
        <v>23</v>
      </c>
      <c r="I10" s="99" t="s">
        <v>24</v>
      </c>
      <c r="J10" s="100" t="s">
        <v>25</v>
      </c>
      <c r="K10" s="99" t="s">
        <v>26</v>
      </c>
      <c r="L10" s="100" t="s">
        <v>27</v>
      </c>
      <c r="M10" s="99" t="s">
        <v>28</v>
      </c>
      <c r="N10" s="100" t="s">
        <v>29</v>
      </c>
      <c r="O10" s="99" t="s">
        <v>30</v>
      </c>
      <c r="P10" s="101" t="s">
        <v>31</v>
      </c>
    </row>
    <row r="11" spans="1:16" x14ac:dyDescent="0.2">
      <c r="B11" s="102"/>
      <c r="C11" s="127" t="s">
        <v>39</v>
      </c>
      <c r="D11" s="159"/>
      <c r="E11" s="160"/>
      <c r="F11" s="160"/>
      <c r="G11" s="160"/>
      <c r="H11" s="160"/>
      <c r="I11" s="160"/>
      <c r="J11" s="160"/>
      <c r="K11" s="160"/>
      <c r="L11" s="160"/>
      <c r="M11" s="160"/>
      <c r="N11" s="160"/>
      <c r="O11" s="160"/>
      <c r="P11" s="161"/>
    </row>
    <row r="12" spans="1:16" x14ac:dyDescent="0.2">
      <c r="B12" s="103"/>
      <c r="C12" s="128" t="s">
        <v>40</v>
      </c>
      <c r="D12" s="162">
        <v>2464.3220000000001</v>
      </c>
      <c r="E12" s="121">
        <v>2244.317</v>
      </c>
      <c r="F12" s="121">
        <v>1582.3409999999999</v>
      </c>
      <c r="G12" s="121">
        <v>886.13199999999995</v>
      </c>
      <c r="H12" s="121">
        <v>1029.864</v>
      </c>
      <c r="I12" s="121">
        <v>1064.087</v>
      </c>
      <c r="J12" s="121">
        <v>2233.8620000000001</v>
      </c>
      <c r="K12" s="121">
        <v>2096.4340000000002</v>
      </c>
      <c r="L12" s="121"/>
      <c r="M12" s="121"/>
      <c r="N12" s="121"/>
      <c r="O12" s="121"/>
      <c r="P12" s="117">
        <f>SUM(D12:O12)</f>
        <v>13601.359</v>
      </c>
    </row>
    <row r="13" spans="1:16" x14ac:dyDescent="0.2">
      <c r="B13" s="103" t="s">
        <v>58</v>
      </c>
      <c r="C13" s="129" t="s">
        <v>59</v>
      </c>
      <c r="D13" s="163"/>
      <c r="E13" s="104"/>
      <c r="F13" s="104"/>
      <c r="G13" s="104"/>
      <c r="H13" s="104"/>
      <c r="I13" s="104"/>
      <c r="J13" s="104"/>
      <c r="K13" s="104"/>
      <c r="L13" s="104"/>
      <c r="M13" s="104"/>
      <c r="N13" s="104"/>
      <c r="O13" s="104"/>
      <c r="P13" s="118"/>
    </row>
    <row r="14" spans="1:16" x14ac:dyDescent="0.2">
      <c r="B14" s="103"/>
      <c r="C14" s="128" t="s">
        <v>60</v>
      </c>
      <c r="D14" s="162">
        <v>1791.65158</v>
      </c>
      <c r="E14" s="121">
        <v>1150.3356399999998</v>
      </c>
      <c r="F14" s="121">
        <v>1765.1544000000004</v>
      </c>
      <c r="G14" s="121">
        <v>2298.2449799999999</v>
      </c>
      <c r="H14" s="121">
        <v>2166.4457499999999</v>
      </c>
      <c r="I14" s="121">
        <v>1938.9426400000002</v>
      </c>
      <c r="J14" s="121">
        <v>3303.9474699999996</v>
      </c>
      <c r="K14" s="121">
        <v>3293.2894000000006</v>
      </c>
      <c r="L14" s="121"/>
      <c r="M14" s="121"/>
      <c r="N14" s="121"/>
      <c r="O14" s="121"/>
      <c r="P14" s="117">
        <f>SUM(D14:O14)</f>
        <v>17708.011860000002</v>
      </c>
    </row>
    <row r="15" spans="1:16" x14ac:dyDescent="0.2">
      <c r="B15" s="103"/>
      <c r="C15" s="129" t="s">
        <v>13</v>
      </c>
      <c r="D15" s="163"/>
      <c r="E15" s="104"/>
      <c r="F15" s="104"/>
      <c r="G15" s="104"/>
      <c r="H15" s="104"/>
      <c r="I15" s="104"/>
      <c r="J15" s="104"/>
      <c r="K15" s="104"/>
      <c r="L15" s="104"/>
      <c r="M15" s="104"/>
      <c r="N15" s="104"/>
      <c r="O15" s="104"/>
      <c r="P15" s="118"/>
    </row>
    <row r="16" spans="1:16" ht="14.25" customHeight="1" thickBot="1" x14ac:dyDescent="0.25">
      <c r="B16" s="70"/>
      <c r="C16" s="130" t="s">
        <v>31</v>
      </c>
      <c r="D16" s="162">
        <f>SUM(D11:D15)</f>
        <v>4255.9735799999999</v>
      </c>
      <c r="E16" s="121">
        <f t="shared" ref="E16:O16" si="0">SUM(E11:E15)</f>
        <v>3394.6526399999998</v>
      </c>
      <c r="F16" s="121">
        <f t="shared" si="0"/>
        <v>3347.4954000000002</v>
      </c>
      <c r="G16" s="121">
        <f t="shared" si="0"/>
        <v>3184.37698</v>
      </c>
      <c r="H16" s="121">
        <f t="shared" si="0"/>
        <v>3196.3097499999999</v>
      </c>
      <c r="I16" s="121">
        <f t="shared" si="0"/>
        <v>3003.0296400000002</v>
      </c>
      <c r="J16" s="121">
        <f t="shared" si="0"/>
        <v>5537.8094700000001</v>
      </c>
      <c r="K16" s="121">
        <f t="shared" si="0"/>
        <v>5389.7234000000008</v>
      </c>
      <c r="L16" s="121"/>
      <c r="M16" s="121"/>
      <c r="N16" s="121"/>
      <c r="O16" s="121"/>
      <c r="P16" s="117">
        <f>SUM(D16:O16)</f>
        <v>31309.370860000003</v>
      </c>
    </row>
    <row r="17" spans="2:18" ht="12.75" customHeight="1" x14ac:dyDescent="0.2">
      <c r="B17" s="186" t="s">
        <v>81</v>
      </c>
      <c r="C17" s="127" t="s">
        <v>39</v>
      </c>
      <c r="D17" s="163"/>
      <c r="E17" s="104"/>
      <c r="F17" s="104"/>
      <c r="G17" s="104"/>
      <c r="H17" s="104"/>
      <c r="I17" s="104"/>
      <c r="J17" s="104"/>
      <c r="K17" s="104"/>
      <c r="L17" s="104"/>
      <c r="M17" s="104"/>
      <c r="N17" s="104"/>
      <c r="O17" s="104"/>
      <c r="P17" s="118"/>
    </row>
    <row r="18" spans="2:18" ht="13.5" thickBot="1" x14ac:dyDescent="0.25">
      <c r="B18" s="187"/>
      <c r="C18" s="131" t="s">
        <v>40</v>
      </c>
      <c r="D18" s="162">
        <v>22.666340797</v>
      </c>
      <c r="E18" s="121">
        <v>20.504451928999991</v>
      </c>
      <c r="F18" s="121">
        <v>26.173221447000003</v>
      </c>
      <c r="G18" s="121">
        <v>26.547073909999998</v>
      </c>
      <c r="H18" s="121">
        <v>30.17109370099999</v>
      </c>
      <c r="I18" s="121">
        <v>29.318781236000014</v>
      </c>
      <c r="J18" s="121">
        <v>24.658528654999998</v>
      </c>
      <c r="K18" s="121">
        <v>24.925359480000008</v>
      </c>
      <c r="L18" s="121"/>
      <c r="M18" s="121"/>
      <c r="N18" s="121"/>
      <c r="O18" s="121"/>
      <c r="P18" s="117">
        <f>SUM(D18:O18)</f>
        <v>204.96485115499999</v>
      </c>
    </row>
    <row r="19" spans="2:18" x14ac:dyDescent="0.2">
      <c r="B19" s="187"/>
      <c r="C19" s="127" t="s">
        <v>82</v>
      </c>
      <c r="D19" s="164"/>
      <c r="E19" s="106"/>
      <c r="F19" s="106"/>
      <c r="G19" s="106"/>
      <c r="H19" s="106"/>
      <c r="I19" s="106"/>
      <c r="J19" s="106"/>
      <c r="K19" s="106"/>
      <c r="L19" s="106"/>
      <c r="M19" s="106"/>
      <c r="N19" s="106"/>
      <c r="O19" s="106"/>
      <c r="P19" s="119"/>
    </row>
    <row r="20" spans="2:18" ht="13.5" thickBot="1" x14ac:dyDescent="0.25">
      <c r="B20" s="187"/>
      <c r="C20" s="131" t="s">
        <v>83</v>
      </c>
      <c r="D20" s="162">
        <v>259.77556742834224</v>
      </c>
      <c r="E20" s="121">
        <v>365.87237027919838</v>
      </c>
      <c r="F20" s="121">
        <v>557.90349696903604</v>
      </c>
      <c r="G20" s="121">
        <v>774.15206692969764</v>
      </c>
      <c r="H20" s="121">
        <v>739.13571746904097</v>
      </c>
      <c r="I20" s="121">
        <v>821.00712924313223</v>
      </c>
      <c r="J20" s="121">
        <v>861.70819110444427</v>
      </c>
      <c r="K20" s="121">
        <v>884.39579142160278</v>
      </c>
      <c r="L20" s="121"/>
      <c r="M20" s="121"/>
      <c r="N20" s="121"/>
      <c r="O20" s="121"/>
      <c r="P20" s="117">
        <f>SUM(D20:O20)</f>
        <v>5263.9503308444946</v>
      </c>
    </row>
    <row r="21" spans="2:18" x14ac:dyDescent="0.2">
      <c r="B21" s="187"/>
      <c r="C21" s="129" t="s">
        <v>13</v>
      </c>
      <c r="D21" s="164"/>
      <c r="E21" s="123"/>
      <c r="F21" s="123"/>
      <c r="G21" s="123"/>
      <c r="H21" s="123"/>
      <c r="I21" s="123"/>
      <c r="J21" s="123"/>
      <c r="K21" s="123"/>
      <c r="L21" s="123"/>
      <c r="M21" s="123"/>
      <c r="N21" s="123"/>
      <c r="O21" s="123"/>
      <c r="P21" s="119"/>
    </row>
    <row r="22" spans="2:18" ht="13.5" thickBot="1" x14ac:dyDescent="0.25">
      <c r="B22" s="188"/>
      <c r="C22" s="141" t="s">
        <v>31</v>
      </c>
      <c r="D22" s="164">
        <f>SUM(D17:D21)</f>
        <v>282.44190822534222</v>
      </c>
      <c r="E22" s="123">
        <f t="shared" ref="E22:O22" si="1">SUM(E17:E21)</f>
        <v>386.37682220819835</v>
      </c>
      <c r="F22" s="123">
        <f t="shared" si="1"/>
        <v>584.0767184160361</v>
      </c>
      <c r="G22" s="123">
        <f t="shared" si="1"/>
        <v>800.69914083969763</v>
      </c>
      <c r="H22" s="123">
        <f t="shared" si="1"/>
        <v>769.30681117004099</v>
      </c>
      <c r="I22" s="123">
        <f t="shared" si="1"/>
        <v>850.32591047913229</v>
      </c>
      <c r="J22" s="123">
        <f t="shared" si="1"/>
        <v>886.36671975944432</v>
      </c>
      <c r="K22" s="123">
        <f t="shared" si="1"/>
        <v>909.32115090160278</v>
      </c>
      <c r="L22" s="123"/>
      <c r="M22" s="123"/>
      <c r="N22" s="123"/>
      <c r="O22" s="123"/>
      <c r="P22" s="165">
        <f>SUM(D22:O22)</f>
        <v>5468.915181999495</v>
      </c>
    </row>
    <row r="23" spans="2:18" x14ac:dyDescent="0.2">
      <c r="B23" s="107"/>
      <c r="C23" s="127" t="s">
        <v>39</v>
      </c>
      <c r="D23" s="163"/>
      <c r="E23" s="104"/>
      <c r="F23" s="104"/>
      <c r="G23" s="104"/>
      <c r="H23" s="104"/>
      <c r="I23" s="104"/>
      <c r="J23" s="104"/>
      <c r="K23" s="104"/>
      <c r="L23" s="104"/>
      <c r="M23" s="104"/>
      <c r="N23" s="104"/>
      <c r="O23" s="104"/>
      <c r="P23" s="118"/>
    </row>
    <row r="24" spans="2:18" x14ac:dyDescent="0.2">
      <c r="B24" s="140"/>
      <c r="C24" s="128" t="s">
        <v>40</v>
      </c>
      <c r="D24" s="162">
        <v>16253.872339999996</v>
      </c>
      <c r="E24" s="121">
        <v>14482.715800000002</v>
      </c>
      <c r="F24" s="121">
        <v>13386.508679999999</v>
      </c>
      <c r="G24" s="121">
        <v>13309.123359999998</v>
      </c>
      <c r="H24" s="121">
        <v>13381.400230000003</v>
      </c>
      <c r="I24" s="121">
        <v>14176.30193</v>
      </c>
      <c r="J24" s="121">
        <v>17951.315470000001</v>
      </c>
      <c r="K24" s="121">
        <v>15747.141880000001</v>
      </c>
      <c r="L24" s="121"/>
      <c r="M24" s="121"/>
      <c r="N24" s="121"/>
      <c r="O24" s="121"/>
      <c r="P24" s="117">
        <f>SUM(D24:O24)</f>
        <v>118688.37969</v>
      </c>
    </row>
    <row r="25" spans="2:18" x14ac:dyDescent="0.2">
      <c r="B25" s="103" t="s">
        <v>61</v>
      </c>
      <c r="C25" s="129" t="s">
        <v>86</v>
      </c>
      <c r="D25" s="163"/>
      <c r="E25" s="122"/>
      <c r="F25" s="122"/>
      <c r="G25" s="122"/>
      <c r="H25" s="122"/>
      <c r="I25" s="122"/>
      <c r="J25" s="122"/>
      <c r="K25" s="122"/>
      <c r="L25" s="122"/>
      <c r="M25" s="122"/>
      <c r="N25" s="122"/>
      <c r="O25" s="122"/>
      <c r="P25" s="118"/>
    </row>
    <row r="26" spans="2:18" x14ac:dyDescent="0.2">
      <c r="B26" s="108" t="s">
        <v>62</v>
      </c>
      <c r="C26" s="128" t="s">
        <v>87</v>
      </c>
      <c r="D26" s="162">
        <v>4886.9593600000026</v>
      </c>
      <c r="E26" s="121">
        <v>4419.0599699999975</v>
      </c>
      <c r="F26" s="121">
        <v>6793.3006499999956</v>
      </c>
      <c r="G26" s="121">
        <v>5341.4823699999988</v>
      </c>
      <c r="H26" s="121">
        <v>5682.9218899999978</v>
      </c>
      <c r="I26" s="121">
        <v>5113.079310000001</v>
      </c>
      <c r="J26" s="121">
        <v>4052.5484200000005</v>
      </c>
      <c r="K26" s="121">
        <v>4723.7542999999996</v>
      </c>
      <c r="L26" s="121"/>
      <c r="M26" s="121"/>
      <c r="N26" s="121"/>
      <c r="O26" s="121"/>
      <c r="P26" s="117">
        <f>SUM(D26:O26)</f>
        <v>41013.106269999997</v>
      </c>
      <c r="R26" s="5"/>
    </row>
    <row r="27" spans="2:18" x14ac:dyDescent="0.2">
      <c r="B27" s="109"/>
      <c r="C27" s="129" t="s">
        <v>13</v>
      </c>
      <c r="D27" s="163"/>
      <c r="E27" s="122"/>
      <c r="F27" s="122"/>
      <c r="G27" s="122"/>
      <c r="H27" s="122"/>
      <c r="I27" s="122"/>
      <c r="J27" s="122"/>
      <c r="K27" s="122"/>
      <c r="L27" s="122"/>
      <c r="M27" s="122"/>
      <c r="N27" s="122"/>
      <c r="O27" s="122"/>
      <c r="P27" s="118"/>
    </row>
    <row r="28" spans="2:18" ht="13.5" thickBot="1" x14ac:dyDescent="0.25">
      <c r="B28" s="110"/>
      <c r="C28" s="130" t="s">
        <v>31</v>
      </c>
      <c r="D28" s="162">
        <f>SUM(D23:D27)</f>
        <v>21140.831699999999</v>
      </c>
      <c r="E28" s="121">
        <f t="shared" ref="E28:O28" si="2">SUM(E23:E27)</f>
        <v>18901.77577</v>
      </c>
      <c r="F28" s="121">
        <f t="shared" si="2"/>
        <v>20179.809329999996</v>
      </c>
      <c r="G28" s="121">
        <f t="shared" si="2"/>
        <v>18650.605729999996</v>
      </c>
      <c r="H28" s="121">
        <f t="shared" si="2"/>
        <v>19064.322120000001</v>
      </c>
      <c r="I28" s="121">
        <f t="shared" si="2"/>
        <v>19289.381240000002</v>
      </c>
      <c r="J28" s="121">
        <f>SUM(J23:J27)</f>
        <v>22003.863890000001</v>
      </c>
      <c r="K28" s="121">
        <f t="shared" si="2"/>
        <v>20470.89618</v>
      </c>
      <c r="L28" s="121"/>
      <c r="M28" s="121"/>
      <c r="N28" s="121"/>
      <c r="O28" s="121"/>
      <c r="P28" s="117">
        <f>SUM(D28:O28)</f>
        <v>159701.48595999999</v>
      </c>
    </row>
    <row r="29" spans="2:18" x14ac:dyDescent="0.2">
      <c r="B29" s="111"/>
      <c r="C29" s="127" t="s">
        <v>39</v>
      </c>
      <c r="D29" s="163"/>
      <c r="E29" s="104"/>
      <c r="F29" s="104"/>
      <c r="G29" s="104"/>
      <c r="H29" s="104"/>
      <c r="I29" s="104"/>
      <c r="J29" s="104"/>
      <c r="K29" s="104"/>
      <c r="L29" s="104"/>
      <c r="M29" s="104"/>
      <c r="N29" s="104"/>
      <c r="O29" s="104"/>
      <c r="P29" s="118"/>
    </row>
    <row r="30" spans="2:18" x14ac:dyDescent="0.2">
      <c r="B30" s="103" t="s">
        <v>0</v>
      </c>
      <c r="C30" s="128" t="s">
        <v>40</v>
      </c>
      <c r="D30" s="162">
        <v>375.97300000000001</v>
      </c>
      <c r="E30" s="121">
        <v>358.31</v>
      </c>
      <c r="F30" s="121">
        <v>393.05</v>
      </c>
      <c r="G30" s="121">
        <v>386.77100000000002</v>
      </c>
      <c r="H30" s="121">
        <v>395.233</v>
      </c>
      <c r="I30" s="121">
        <v>381.82900000000001</v>
      </c>
      <c r="J30" s="121">
        <v>326.74099999999999</v>
      </c>
      <c r="K30" s="121">
        <v>391.75599999999997</v>
      </c>
      <c r="L30" s="121"/>
      <c r="M30" s="121"/>
      <c r="N30" s="121"/>
      <c r="O30" s="121"/>
      <c r="P30" s="117">
        <f>SUM(D30:O30)</f>
        <v>3009.663</v>
      </c>
    </row>
    <row r="31" spans="2:18" x14ac:dyDescent="0.2">
      <c r="B31" s="103" t="s">
        <v>51</v>
      </c>
      <c r="C31" s="129" t="s">
        <v>59</v>
      </c>
      <c r="D31" s="163"/>
      <c r="E31" s="122"/>
      <c r="F31" s="122"/>
      <c r="G31" s="122"/>
      <c r="H31" s="122"/>
      <c r="I31" s="122"/>
      <c r="J31" s="122"/>
      <c r="K31" s="122"/>
      <c r="L31" s="122"/>
      <c r="M31" s="122"/>
      <c r="N31" s="122"/>
      <c r="O31" s="122"/>
      <c r="P31" s="118"/>
    </row>
    <row r="32" spans="2:18" x14ac:dyDescent="0.2">
      <c r="B32" s="108" t="s">
        <v>89</v>
      </c>
      <c r="C32" s="128" t="s">
        <v>60</v>
      </c>
      <c r="D32" s="162">
        <v>245.68441999999988</v>
      </c>
      <c r="E32" s="121">
        <v>207.57612999999998</v>
      </c>
      <c r="F32" s="121">
        <v>311.13227999999998</v>
      </c>
      <c r="G32" s="121">
        <v>402.33229999999998</v>
      </c>
      <c r="H32" s="121">
        <v>384.95916999999992</v>
      </c>
      <c r="I32" s="121">
        <v>393.00806000000006</v>
      </c>
      <c r="J32" s="121">
        <v>428.63131999999996</v>
      </c>
      <c r="K32" s="121">
        <v>433.40083999999996</v>
      </c>
      <c r="L32" s="121"/>
      <c r="M32" s="121"/>
      <c r="N32" s="121"/>
      <c r="O32" s="121"/>
      <c r="P32" s="117">
        <f>SUM(D32:O32)</f>
        <v>2806.7245199999993</v>
      </c>
    </row>
    <row r="33" spans="2:19" x14ac:dyDescent="0.2">
      <c r="B33" s="109"/>
      <c r="C33" s="129" t="s">
        <v>13</v>
      </c>
      <c r="D33" s="163"/>
      <c r="E33" s="122"/>
      <c r="F33" s="122"/>
      <c r="G33" s="122"/>
      <c r="H33" s="122"/>
      <c r="I33" s="122"/>
      <c r="J33" s="122"/>
      <c r="K33" s="122"/>
      <c r="L33" s="122"/>
      <c r="M33" s="122"/>
      <c r="N33" s="122"/>
      <c r="O33" s="122"/>
      <c r="P33" s="118"/>
    </row>
    <row r="34" spans="2:19" ht="13.5" thickBot="1" x14ac:dyDescent="0.25">
      <c r="B34" s="105"/>
      <c r="C34" s="130" t="s">
        <v>31</v>
      </c>
      <c r="D34" s="162">
        <f>SUM(D29:D33)</f>
        <v>621.65741999999989</v>
      </c>
      <c r="E34" s="121">
        <f t="shared" ref="E34:O34" si="3">SUM(E29:E33)</f>
        <v>565.88612999999998</v>
      </c>
      <c r="F34" s="121">
        <f t="shared" si="3"/>
        <v>704.18227999999999</v>
      </c>
      <c r="G34" s="121">
        <f t="shared" si="3"/>
        <v>789.10329999999999</v>
      </c>
      <c r="H34" s="121">
        <f t="shared" si="3"/>
        <v>780.19216999999992</v>
      </c>
      <c r="I34" s="121">
        <f t="shared" si="3"/>
        <v>774.83706000000006</v>
      </c>
      <c r="J34" s="121">
        <f t="shared" si="3"/>
        <v>755.37231999999995</v>
      </c>
      <c r="K34" s="121">
        <f t="shared" si="3"/>
        <v>825.15683999999987</v>
      </c>
      <c r="L34" s="121"/>
      <c r="M34" s="121"/>
      <c r="N34" s="121"/>
      <c r="O34" s="121"/>
      <c r="P34" s="117">
        <f>SUM(D34:O34)</f>
        <v>5816.3875200000002</v>
      </c>
      <c r="S34" s="5"/>
    </row>
    <row r="35" spans="2:19" x14ac:dyDescent="0.2">
      <c r="B35" s="102"/>
      <c r="C35" s="127" t="s">
        <v>39</v>
      </c>
      <c r="D35" s="163"/>
      <c r="E35" s="122"/>
      <c r="F35" s="122"/>
      <c r="G35" s="122"/>
      <c r="H35" s="122"/>
      <c r="I35" s="122"/>
      <c r="J35" s="122"/>
      <c r="K35" s="122"/>
      <c r="L35" s="122"/>
      <c r="M35" s="122"/>
      <c r="N35" s="122"/>
      <c r="O35" s="122"/>
      <c r="P35" s="118"/>
      <c r="R35" t="s">
        <v>0</v>
      </c>
    </row>
    <row r="36" spans="2:19" x14ac:dyDescent="0.2">
      <c r="B36" s="109"/>
      <c r="C36" s="128" t="s">
        <v>40</v>
      </c>
      <c r="D36" s="162">
        <f>D12+D18+D24+D30</f>
        <v>19116.833680796997</v>
      </c>
      <c r="E36" s="121">
        <f t="shared" ref="E36:O36" si="4">E12+E18+E24+E30</f>
        <v>17105.847251929004</v>
      </c>
      <c r="F36" s="121">
        <f t="shared" si="4"/>
        <v>15388.072901446998</v>
      </c>
      <c r="G36" s="121">
        <f t="shared" si="4"/>
        <v>14608.573433909998</v>
      </c>
      <c r="H36" s="121">
        <f t="shared" si="4"/>
        <v>14836.668323701004</v>
      </c>
      <c r="I36" s="121">
        <f t="shared" si="4"/>
        <v>15651.536711236</v>
      </c>
      <c r="J36" s="121">
        <f t="shared" si="4"/>
        <v>20536.576998655</v>
      </c>
      <c r="K36" s="121">
        <f>K12+K18+K24+K30</f>
        <v>18260.257239480001</v>
      </c>
      <c r="L36" s="121"/>
      <c r="M36" s="121"/>
      <c r="N36" s="121"/>
      <c r="O36" s="121"/>
      <c r="P36" s="117">
        <f>SUM(D36:O36)</f>
        <v>135504.366541155</v>
      </c>
    </row>
    <row r="37" spans="2:19" x14ac:dyDescent="0.2">
      <c r="B37" s="103" t="s">
        <v>63</v>
      </c>
      <c r="C37" s="129" t="s">
        <v>86</v>
      </c>
      <c r="D37" s="163"/>
      <c r="E37" s="122"/>
      <c r="F37" s="122"/>
      <c r="G37" s="122"/>
      <c r="H37" s="122"/>
      <c r="I37" s="122"/>
      <c r="J37" s="122"/>
      <c r="K37" s="122"/>
      <c r="L37" s="122"/>
      <c r="M37" s="122"/>
      <c r="N37" s="122"/>
      <c r="O37" s="122"/>
      <c r="P37" s="118"/>
    </row>
    <row r="38" spans="2:19" x14ac:dyDescent="0.2">
      <c r="B38" s="108" t="s">
        <v>64</v>
      </c>
      <c r="C38" s="128" t="s">
        <v>87</v>
      </c>
      <c r="D38" s="162">
        <f>D14+D20+D26+D32</f>
        <v>7184.0709274283445</v>
      </c>
      <c r="E38" s="121">
        <f t="shared" ref="E38:O38" si="5">E14+E20+E26+E32</f>
        <v>6142.8441102791958</v>
      </c>
      <c r="F38" s="121">
        <f t="shared" si="5"/>
        <v>9427.4908269690313</v>
      </c>
      <c r="G38" s="121">
        <f t="shared" si="5"/>
        <v>8816.2117169296962</v>
      </c>
      <c r="H38" s="121">
        <f t="shared" si="5"/>
        <v>8973.4625274690388</v>
      </c>
      <c r="I38" s="121">
        <f t="shared" si="5"/>
        <v>8266.0371392431334</v>
      </c>
      <c r="J38" s="121">
        <f t="shared" si="5"/>
        <v>8646.8354011044448</v>
      </c>
      <c r="K38" s="121">
        <f>K14+K20+K26+K32</f>
        <v>9334.840331421603</v>
      </c>
      <c r="L38" s="121"/>
      <c r="M38" s="121"/>
      <c r="N38" s="121"/>
      <c r="O38" s="121"/>
      <c r="P38" s="117">
        <f>SUM(D38:O38)</f>
        <v>66791.79298084449</v>
      </c>
    </row>
    <row r="39" spans="2:19" x14ac:dyDescent="0.2">
      <c r="B39" s="108"/>
      <c r="C39" s="129" t="s">
        <v>13</v>
      </c>
      <c r="D39" s="166"/>
      <c r="E39" s="50"/>
      <c r="F39" s="50"/>
      <c r="G39" s="50"/>
      <c r="H39" s="50"/>
      <c r="I39" s="50"/>
      <c r="J39" s="50"/>
      <c r="K39" s="50"/>
      <c r="L39" s="50"/>
      <c r="M39" s="50"/>
      <c r="N39" s="50"/>
      <c r="O39" s="50"/>
      <c r="P39" s="52"/>
    </row>
    <row r="40" spans="2:19" ht="13.5" thickBot="1" x14ac:dyDescent="0.25">
      <c r="B40" s="105"/>
      <c r="C40" s="130" t="s">
        <v>31</v>
      </c>
      <c r="D40" s="173">
        <f>D36+D38</f>
        <v>26300.904608225341</v>
      </c>
      <c r="E40" s="124">
        <f t="shared" ref="E40:O40" si="6">E36+E38</f>
        <v>23248.691362208199</v>
      </c>
      <c r="F40" s="124">
        <f t="shared" si="6"/>
        <v>24815.563728416029</v>
      </c>
      <c r="G40" s="124">
        <f t="shared" si="6"/>
        <v>23424.785150839693</v>
      </c>
      <c r="H40" s="124">
        <f t="shared" si="6"/>
        <v>23810.130851170041</v>
      </c>
      <c r="I40" s="124">
        <f t="shared" si="6"/>
        <v>23917.573850479133</v>
      </c>
      <c r="J40" s="124">
        <f t="shared" si="6"/>
        <v>29183.412399759443</v>
      </c>
      <c r="K40" s="124">
        <f>K36+K38</f>
        <v>27595.097570901606</v>
      </c>
      <c r="L40" s="124"/>
      <c r="M40" s="124"/>
      <c r="N40" s="124"/>
      <c r="O40" s="124"/>
      <c r="P40" s="77">
        <f>SUM(D40:O40)</f>
        <v>202296.15952199948</v>
      </c>
      <c r="Q40" s="5" t="s">
        <v>0</v>
      </c>
    </row>
    <row r="42" spans="2:19" ht="15" x14ac:dyDescent="0.25">
      <c r="B42" s="152"/>
    </row>
    <row r="43" spans="2:19" ht="15" x14ac:dyDescent="0.25">
      <c r="B43" s="152"/>
      <c r="D43" s="5"/>
      <c r="E43" s="5"/>
      <c r="F43" s="5"/>
      <c r="G43" s="5"/>
      <c r="H43" s="5"/>
      <c r="I43" s="5"/>
    </row>
    <row r="44" spans="2:19" x14ac:dyDescent="0.2">
      <c r="D44" s="147"/>
      <c r="E44" s="147"/>
      <c r="F44" s="147"/>
      <c r="G44" s="147"/>
      <c r="H44" s="147"/>
      <c r="I44" s="147"/>
      <c r="J44" s="147"/>
      <c r="K44" s="147"/>
      <c r="L44" s="147"/>
      <c r="M44" s="147"/>
      <c r="N44" s="147"/>
      <c r="O44" s="147"/>
    </row>
    <row r="45" spans="2:19" x14ac:dyDescent="0.2">
      <c r="D45" s="146"/>
      <c r="E45" s="146"/>
      <c r="F45" s="146"/>
      <c r="G45" s="146"/>
      <c r="H45" s="146"/>
      <c r="I45" s="146"/>
      <c r="J45" s="146"/>
      <c r="K45" s="146"/>
      <c r="L45" s="146"/>
      <c r="M45" s="146"/>
      <c r="N45" s="146"/>
      <c r="O45" s="146"/>
      <c r="P45" s="146"/>
    </row>
    <row r="46" spans="2:19" x14ac:dyDescent="0.2">
      <c r="D46" s="147"/>
      <c r="E46" s="147"/>
      <c r="F46" s="147"/>
      <c r="G46" s="147"/>
      <c r="H46" s="147"/>
      <c r="I46" s="147"/>
      <c r="J46" s="147"/>
      <c r="K46" s="147"/>
      <c r="L46" s="147"/>
      <c r="M46" s="147"/>
      <c r="N46" s="147"/>
      <c r="O46" s="147"/>
    </row>
    <row r="47" spans="2:19" x14ac:dyDescent="0.2">
      <c r="D47" s="146"/>
      <c r="E47" s="146"/>
      <c r="F47" s="146"/>
      <c r="G47" s="146"/>
      <c r="H47" s="146"/>
      <c r="I47" s="146"/>
      <c r="J47" s="146"/>
      <c r="K47" s="146"/>
      <c r="L47" s="146"/>
      <c r="M47" s="146"/>
      <c r="N47" s="146"/>
      <c r="O47" s="146"/>
      <c r="P47" s="146"/>
    </row>
    <row r="49" spans="4:15" x14ac:dyDescent="0.2">
      <c r="D49" s="145"/>
      <c r="E49" s="145"/>
      <c r="F49" s="145"/>
      <c r="G49" s="145"/>
      <c r="H49" s="145"/>
      <c r="I49" s="145"/>
      <c r="J49" s="145"/>
      <c r="K49" s="145"/>
      <c r="L49" s="145"/>
      <c r="M49" s="145"/>
      <c r="N49" s="145"/>
      <c r="O49" s="145"/>
    </row>
    <row r="50" spans="4:15" x14ac:dyDescent="0.2">
      <c r="D50" s="146"/>
      <c r="E50" s="146"/>
      <c r="F50" s="146"/>
      <c r="G50" s="146"/>
      <c r="H50" s="146"/>
      <c r="I50" s="146"/>
      <c r="J50" s="146"/>
      <c r="K50" s="146"/>
      <c r="L50" s="146"/>
    </row>
    <row r="51" spans="4:15" x14ac:dyDescent="0.2">
      <c r="D51" s="147"/>
      <c r="E51" s="147"/>
      <c r="F51" s="147"/>
      <c r="G51" s="147"/>
      <c r="H51" s="147"/>
      <c r="I51" s="147"/>
      <c r="J51" s="147"/>
      <c r="K51" s="147"/>
      <c r="L51" s="147"/>
      <c r="M51" s="147"/>
      <c r="N51" s="147"/>
    </row>
    <row r="53" spans="4:15" x14ac:dyDescent="0.2">
      <c r="D53" s="145"/>
      <c r="E53" s="145"/>
      <c r="F53" s="145"/>
      <c r="G53" s="145"/>
      <c r="H53" s="145"/>
      <c r="I53" s="145"/>
      <c r="J53" s="145"/>
      <c r="K53" s="145"/>
      <c r="L53" s="145"/>
      <c r="M53" s="145"/>
      <c r="N53" s="145"/>
    </row>
  </sheetData>
  <mergeCells count="4">
    <mergeCell ref="B5:P5"/>
    <mergeCell ref="B6:P6"/>
    <mergeCell ref="B7:P7"/>
    <mergeCell ref="B17:B22"/>
  </mergeCells>
  <phoneticPr fontId="4" type="noConversion"/>
  <pageMargins left="0.75" right="0.75" top="1" bottom="1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Kaynaklara Göre</vt:lpstr>
      <vt:lpstr>2017-2018</vt:lpstr>
      <vt:lpstr>Kuruluşlara Göre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m.suat aksoy</dc:creator>
  <cp:lastModifiedBy>Ayşe ARSLAN</cp:lastModifiedBy>
  <cp:lastPrinted>2015-12-11T08:32:51Z</cp:lastPrinted>
  <dcterms:created xsi:type="dcterms:W3CDTF">2012-10-12T10:58:19Z</dcterms:created>
  <dcterms:modified xsi:type="dcterms:W3CDTF">2018-09-28T07:07:34Z</dcterms:modified>
</cp:coreProperties>
</file>