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LİSANSSIZLAR2019\YIĞIM BİLGİLERİ\"/>
    </mc:Choice>
  </mc:AlternateContent>
  <bookViews>
    <workbookView xWindow="0" yWindow="0" windowWidth="28800" windowHeight="12315" tabRatio="725"/>
  </bookViews>
  <sheets>
    <sheet name="Kaynaklara Göre" sheetId="22" r:id="rId1"/>
    <sheet name="2018-2019" sheetId="26" r:id="rId2"/>
    <sheet name="Kuruluşlara Göre" sheetId="24" r:id="rId3"/>
  </sheets>
  <calcPr calcId="162913" iterate="1"/>
</workbook>
</file>

<file path=xl/calcChain.xml><?xml version="1.0" encoding="utf-8"?>
<calcChain xmlns="http://schemas.openxmlformats.org/spreadsheetml/2006/main">
  <c r="E22" i="26" l="1"/>
  <c r="C22" i="22"/>
  <c r="E21" i="26" l="1"/>
  <c r="H22" i="22" l="1"/>
  <c r="H28" i="22" s="1"/>
  <c r="H34" i="22" s="1"/>
  <c r="I22" i="22"/>
  <c r="I28" i="22" s="1"/>
  <c r="I34" i="22" s="1"/>
  <c r="E20" i="26"/>
  <c r="H16" i="24" l="1"/>
  <c r="I16" i="24"/>
  <c r="J16" i="24"/>
  <c r="H22" i="24"/>
  <c r="I22" i="24"/>
  <c r="J22" i="24"/>
  <c r="H28" i="24"/>
  <c r="I28" i="24"/>
  <c r="J28" i="24"/>
  <c r="H34" i="24"/>
  <c r="I34" i="24"/>
  <c r="J34" i="24"/>
  <c r="H36" i="24"/>
  <c r="I36" i="24"/>
  <c r="J36" i="24"/>
  <c r="H38" i="24"/>
  <c r="I38" i="24"/>
  <c r="J38" i="24"/>
  <c r="G22" i="22"/>
  <c r="G28" i="22" s="1"/>
  <c r="G34" i="22" s="1"/>
  <c r="J40" i="24" l="1"/>
  <c r="I22" i="26" s="1"/>
  <c r="I40" i="24"/>
  <c r="G21" i="26" s="1"/>
  <c r="H40" i="24"/>
  <c r="E19" i="26"/>
  <c r="G22" i="26" l="1"/>
  <c r="I21" i="26"/>
  <c r="I20" i="26"/>
  <c r="G20" i="26"/>
  <c r="E18" i="26"/>
  <c r="E17" i="26" l="1"/>
  <c r="E38" i="24" l="1"/>
  <c r="E34" i="24"/>
  <c r="E28" i="24"/>
  <c r="E22" i="24"/>
  <c r="E16" i="24"/>
  <c r="D22" i="22" l="1"/>
  <c r="D28" i="22" s="1"/>
  <c r="E22" i="22"/>
  <c r="E28" i="22" s="1"/>
  <c r="F22" i="22"/>
  <c r="F28" i="22" s="1"/>
  <c r="O32" i="22" l="1"/>
  <c r="O26" i="22" l="1"/>
  <c r="O24" i="22"/>
  <c r="O20" i="22"/>
  <c r="O18" i="22"/>
  <c r="O16" i="22"/>
  <c r="O14" i="22"/>
  <c r="O12" i="22"/>
  <c r="O30" i="22"/>
  <c r="O22" i="22" l="1"/>
  <c r="O28" i="22" s="1"/>
  <c r="C28" i="22" l="1"/>
  <c r="C34" i="22" s="1"/>
  <c r="F34" i="24" l="1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P22" i="24" l="1"/>
  <c r="P16" i="24"/>
  <c r="P28" i="24"/>
  <c r="P34" i="24"/>
  <c r="F38" i="24" l="1"/>
  <c r="G38" i="24"/>
  <c r="E36" i="24"/>
  <c r="F36" i="24"/>
  <c r="G36" i="24"/>
  <c r="D38" i="24"/>
  <c r="D36" i="24"/>
  <c r="P38" i="24" l="1"/>
  <c r="G40" i="24"/>
  <c r="D40" i="24"/>
  <c r="G16" i="26" s="1"/>
  <c r="P36" i="24"/>
  <c r="F40" i="24"/>
  <c r="E40" i="24"/>
  <c r="G17" i="26" s="1"/>
  <c r="I19" i="26" l="1"/>
  <c r="G19" i="26"/>
  <c r="I17" i="26"/>
  <c r="I18" i="26"/>
  <c r="G18" i="26"/>
  <c r="P40" i="24"/>
  <c r="D29" i="26"/>
  <c r="C29" i="26"/>
  <c r="E16" i="26"/>
  <c r="F29" i="26"/>
  <c r="I16" i="26" l="1"/>
  <c r="E29" i="26"/>
  <c r="D34" i="22" l="1"/>
  <c r="E34" i="22"/>
  <c r="F34" i="22"/>
  <c r="O34" i="22" l="1"/>
  <c r="H29" i="26" l="1"/>
  <c r="I28" i="26" s="1"/>
  <c r="G29" i="26"/>
</calcChain>
</file>

<file path=xl/sharedStrings.xml><?xml version="1.0" encoding="utf-8"?>
<sst xmlns="http://schemas.openxmlformats.org/spreadsheetml/2006/main" count="161" uniqueCount="96">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</sst>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0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170" fontId="0" fillId="0" borderId="0" xfId="0" applyNumberFormat="1" applyFill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tabSelected="1" workbookViewId="0">
      <selection activeCell="H39" sqref="H39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2019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5512.0254800000002</v>
      </c>
      <c r="D12" s="86">
        <v>5706.2124700000004</v>
      </c>
      <c r="E12" s="86">
        <v>4803.9745499999999</v>
      </c>
      <c r="F12" s="86">
        <v>3601.4643599999999</v>
      </c>
      <c r="G12" s="86">
        <v>3349.0013000000004</v>
      </c>
      <c r="H12" s="86">
        <v>4179.2999799999998</v>
      </c>
      <c r="I12" s="86">
        <v>6377.0286699999997</v>
      </c>
      <c r="J12" s="86"/>
      <c r="K12" s="86"/>
      <c r="L12" s="86"/>
      <c r="M12" s="86"/>
      <c r="N12" s="86"/>
      <c r="O12" s="85">
        <f>SUM(C12:N12)</f>
        <v>33529.006809999999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3561.4090799999999</v>
      </c>
      <c r="D14" s="86">
        <v>3403.31115</v>
      </c>
      <c r="E14" s="86">
        <v>3752.69733</v>
      </c>
      <c r="F14" s="86">
        <v>3488.6194299999997</v>
      </c>
      <c r="G14" s="86">
        <v>3596.3151500000004</v>
      </c>
      <c r="H14" s="86">
        <v>3562.5505800000001</v>
      </c>
      <c r="I14" s="86">
        <v>4472.0764900000004</v>
      </c>
      <c r="J14" s="86"/>
      <c r="K14" s="86"/>
      <c r="L14" s="86"/>
      <c r="M14" s="86"/>
      <c r="N14" s="149"/>
      <c r="O14" s="85">
        <f>SUM(C14:N14)</f>
        <v>25836.979210000001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136.50190000000001</v>
      </c>
      <c r="D16" s="86">
        <v>116.3433</v>
      </c>
      <c r="E16" s="86">
        <v>140.68329999999997</v>
      </c>
      <c r="F16" s="86">
        <v>108.03580000000001</v>
      </c>
      <c r="G16" s="86">
        <v>136.71789999999999</v>
      </c>
      <c r="H16" s="86">
        <v>62.094260000000006</v>
      </c>
      <c r="I16" s="86">
        <v>25.868599999999997</v>
      </c>
      <c r="J16" s="86"/>
      <c r="K16" s="86"/>
      <c r="L16" s="86"/>
      <c r="M16" s="86"/>
      <c r="N16" s="149"/>
      <c r="O16" s="85">
        <f>SUM(C16:N16)</f>
        <v>726.24505999999997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5414.1917616950004</v>
      </c>
      <c r="D18" s="86">
        <v>3575.592306775</v>
      </c>
      <c r="E18" s="86">
        <v>4270.2305127100008</v>
      </c>
      <c r="F18" s="86">
        <v>3129.9408389399996</v>
      </c>
      <c r="G18" s="86">
        <v>2942.8716651750005</v>
      </c>
      <c r="H18" s="86">
        <v>3002.3891092749996</v>
      </c>
      <c r="I18" s="86">
        <v>6022.893223850001</v>
      </c>
      <c r="J18" s="86"/>
      <c r="K18" s="86"/>
      <c r="L18" s="86"/>
      <c r="M18" s="86"/>
      <c r="N18" s="149"/>
      <c r="O18" s="85">
        <f>SUM(C18:N18)</f>
        <v>28358.109418420001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331.85326973799999</v>
      </c>
      <c r="D20" s="86">
        <v>302.15699632500002</v>
      </c>
      <c r="E20" s="170">
        <v>336.75167456600002</v>
      </c>
      <c r="F20" s="170">
        <v>340.94365865499998</v>
      </c>
      <c r="G20" s="170">
        <v>355.675022184</v>
      </c>
      <c r="H20" s="170">
        <v>329.14110531429998</v>
      </c>
      <c r="I20" s="170">
        <v>326.35824962430002</v>
      </c>
      <c r="J20" s="86"/>
      <c r="K20" s="86"/>
      <c r="L20" s="86"/>
      <c r="M20" s="86"/>
      <c r="N20" s="149"/>
      <c r="O20" s="87">
        <f>SUM(C20:N20)</f>
        <v>2322.8799764065998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14955.981491432998</v>
      </c>
      <c r="D22" s="86">
        <f t="shared" si="0"/>
        <v>13103.616223100002</v>
      </c>
      <c r="E22" s="86">
        <f t="shared" si="0"/>
        <v>13304.337367276001</v>
      </c>
      <c r="F22" s="86">
        <f t="shared" si="0"/>
        <v>10669.004087595</v>
      </c>
      <c r="G22" s="86">
        <f t="shared" si="0"/>
        <v>10380.581037358999</v>
      </c>
      <c r="H22" s="86">
        <f t="shared" si="0"/>
        <v>11135.475034589299</v>
      </c>
      <c r="I22" s="86">
        <f t="shared" si="0"/>
        <v>17224.225233474299</v>
      </c>
      <c r="J22" s="86"/>
      <c r="K22" s="86"/>
      <c r="L22" s="86"/>
      <c r="M22" s="86"/>
      <c r="N22" s="86"/>
      <c r="O22" s="87">
        <f t="shared" si="0"/>
        <v>90773.220474826609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7649.2445335499997</v>
      </c>
      <c r="D24" s="86">
        <v>7169.3713334445001</v>
      </c>
      <c r="E24" s="86">
        <v>7708.1758808710001</v>
      </c>
      <c r="F24" s="86">
        <v>9972.7600088524996</v>
      </c>
      <c r="G24" s="86">
        <v>11592.394262747501</v>
      </c>
      <c r="H24" s="86">
        <v>9604.9246040155012</v>
      </c>
      <c r="I24" s="86">
        <v>7632.3332370824992</v>
      </c>
      <c r="J24" s="86"/>
      <c r="K24" s="86"/>
      <c r="L24" s="86"/>
      <c r="M24" s="86"/>
      <c r="N24" s="86"/>
      <c r="O24" s="87">
        <f>SUM(C24:N24)</f>
        <v>61329.203860563495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3240.2971406041675</v>
      </c>
      <c r="D26" s="86">
        <v>3069.423216131122</v>
      </c>
      <c r="E26" s="86">
        <v>3625.3400516843985</v>
      </c>
      <c r="F26" s="86">
        <v>2949.9677349912354</v>
      </c>
      <c r="G26" s="86">
        <v>2819.3362590601764</v>
      </c>
      <c r="H26" s="86">
        <v>3299.7602974858996</v>
      </c>
      <c r="I26" s="86">
        <v>3674.996994142638</v>
      </c>
      <c r="J26" s="86"/>
      <c r="K26" s="86"/>
      <c r="L26" s="86"/>
      <c r="M26" s="86"/>
      <c r="N26" s="86"/>
      <c r="O26" s="87">
        <f>SUM(C26:N26)</f>
        <v>22679.121694099638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25845.523165587168</v>
      </c>
      <c r="D28" s="135">
        <f t="shared" ref="D28:O28" si="1">D22+D24+D26</f>
        <v>23342.410772675627</v>
      </c>
      <c r="E28" s="135">
        <f t="shared" si="1"/>
        <v>24637.853299831397</v>
      </c>
      <c r="F28" s="135">
        <f t="shared" si="1"/>
        <v>23591.731831438734</v>
      </c>
      <c r="G28" s="135">
        <f t="shared" si="1"/>
        <v>24792.311559166676</v>
      </c>
      <c r="H28" s="135">
        <f t="shared" si="1"/>
        <v>24040.159936090702</v>
      </c>
      <c r="I28" s="135">
        <f t="shared" si="1"/>
        <v>28531.555464699435</v>
      </c>
      <c r="J28" s="135"/>
      <c r="K28" s="135"/>
      <c r="L28" s="135"/>
      <c r="M28" s="135"/>
      <c r="N28" s="135"/>
      <c r="O28" s="157">
        <f t="shared" si="1"/>
        <v>174781.54602948972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142.59654999999998</v>
      </c>
      <c r="D30" s="137">
        <v>175.964</v>
      </c>
      <c r="E30" s="84">
        <v>259.04500000000002</v>
      </c>
      <c r="F30" s="86">
        <v>120.35713</v>
      </c>
      <c r="G30" s="86">
        <v>136.68343999999999</v>
      </c>
      <c r="H30" s="84">
        <v>154.74376999999998</v>
      </c>
      <c r="I30" s="86">
        <v>164.11007000000001</v>
      </c>
      <c r="J30" s="86"/>
      <c r="K30" s="86"/>
      <c r="L30" s="86"/>
      <c r="M30" s="86"/>
      <c r="N30" s="84"/>
      <c r="O30" s="87">
        <f>SUM(C30:N30)</f>
        <v>1153.4999599999999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251.9496</v>
      </c>
      <c r="D32" s="167">
        <v>321.80791000000005</v>
      </c>
      <c r="E32" s="86">
        <v>264.05162999999999</v>
      </c>
      <c r="F32" s="137">
        <v>293.30273999999997</v>
      </c>
      <c r="G32" s="149">
        <v>327.35995999999994</v>
      </c>
      <c r="H32" s="86">
        <v>155.83915999999999</v>
      </c>
      <c r="I32" s="137">
        <v>180.68878999999998</v>
      </c>
      <c r="J32" s="86"/>
      <c r="K32" s="86"/>
      <c r="L32" s="86"/>
      <c r="M32" s="149"/>
      <c r="N32" s="86"/>
      <c r="O32" s="150">
        <f>SUM(C32:N32)</f>
        <v>1794.9997899999998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25736.170115587167</v>
      </c>
      <c r="D34" s="75">
        <f t="shared" ref="D34:N34" si="2">D28+D30-D32</f>
        <v>23196.566862675627</v>
      </c>
      <c r="E34" s="75">
        <f t="shared" si="2"/>
        <v>24632.846669831393</v>
      </c>
      <c r="F34" s="75">
        <f t="shared" si="2"/>
        <v>23418.786221438735</v>
      </c>
      <c r="G34" s="75">
        <f t="shared" si="2"/>
        <v>24601.635039166675</v>
      </c>
      <c r="H34" s="75">
        <f t="shared" si="2"/>
        <v>24039.064546090704</v>
      </c>
      <c r="I34" s="75">
        <f t="shared" si="2"/>
        <v>28514.976744699434</v>
      </c>
      <c r="J34" s="75"/>
      <c r="K34" s="75"/>
      <c r="L34" s="75"/>
      <c r="M34" s="75"/>
      <c r="N34" s="75"/>
      <c r="O34" s="76">
        <f>SUM(C34:N34)</f>
        <v>174140.04619948973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3"/>
      <c r="K36" s="3"/>
      <c r="L36" s="3"/>
      <c r="M36" s="3"/>
      <c r="N36" s="3"/>
      <c r="P36" s="172"/>
    </row>
    <row r="37" spans="2:30" ht="15.75" x14ac:dyDescent="0.25">
      <c r="B37" s="152"/>
      <c r="D37" s="144"/>
      <c r="I37" s="3"/>
      <c r="J37" s="3"/>
      <c r="K37" s="3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3"/>
      <c r="L39" s="143"/>
      <c r="M39" s="143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4"/>
  <sheetViews>
    <sheetView workbookViewId="0">
      <selection activeCell="K22" sqref="K22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2018</v>
      </c>
      <c r="E9" s="18"/>
      <c r="F9" s="19"/>
      <c r="G9" s="17">
        <v>2019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4255.9735799999999</v>
      </c>
      <c r="D16" s="89">
        <v>22044.931028225339</v>
      </c>
      <c r="E16" s="89">
        <f t="shared" ref="E16:E17" si="0">SUM(C16:D16)</f>
        <v>26300.904608225341</v>
      </c>
      <c r="F16" s="90">
        <v>4281.3225899999998</v>
      </c>
      <c r="G16" s="90">
        <f t="shared" ref="G16:G21" si="1">H16-F16</f>
        <v>21564.200575587169</v>
      </c>
      <c r="H16" s="89">
        <v>25845.523165587168</v>
      </c>
      <c r="I16" s="91">
        <f t="shared" ref="I16" si="2">H16/E16*100-100</f>
        <v>-1.7314288212571824</v>
      </c>
      <c r="K16" s="172"/>
      <c r="L16" s="5"/>
    </row>
    <row r="17" spans="2:12" ht="26.25" customHeight="1" x14ac:dyDescent="0.2">
      <c r="B17" s="45" t="s">
        <v>70</v>
      </c>
      <c r="C17" s="88">
        <v>3394.6526399999998</v>
      </c>
      <c r="D17" s="89">
        <v>19854.038722208199</v>
      </c>
      <c r="E17" s="89">
        <f t="shared" si="0"/>
        <v>23248.691362208199</v>
      </c>
      <c r="F17" s="90">
        <v>4009.8574100000001</v>
      </c>
      <c r="G17" s="90">
        <f t="shared" si="1"/>
        <v>19332.553362675619</v>
      </c>
      <c r="H17" s="89">
        <v>23342.410772675619</v>
      </c>
      <c r="I17" s="91">
        <f>H17/E17*100-100</f>
        <v>0.40311692820596079</v>
      </c>
      <c r="K17" s="172"/>
      <c r="L17" s="5"/>
    </row>
    <row r="18" spans="2:12" ht="24.75" customHeight="1" x14ac:dyDescent="0.2">
      <c r="B18" s="45" t="s">
        <v>71</v>
      </c>
      <c r="C18" s="88">
        <v>3347.4954000000002</v>
      </c>
      <c r="D18" s="89">
        <v>21468.068328416026</v>
      </c>
      <c r="E18" s="89">
        <f t="shared" ref="E18" si="3">SUM(C18:D18)</f>
        <v>24815.563728416026</v>
      </c>
      <c r="F18" s="90">
        <v>4182.5863100000006</v>
      </c>
      <c r="G18" s="90">
        <f t="shared" si="1"/>
        <v>20455.266989831405</v>
      </c>
      <c r="H18" s="89">
        <v>24637.853299831404</v>
      </c>
      <c r="I18" s="91">
        <f>H18/E18*100-100</f>
        <v>-0.71612489053039496</v>
      </c>
      <c r="K18" s="172"/>
      <c r="L18" s="5"/>
    </row>
    <row r="19" spans="2:12" ht="24.75" customHeight="1" x14ac:dyDescent="0.2">
      <c r="B19" s="45" t="s">
        <v>72</v>
      </c>
      <c r="C19" s="88">
        <v>3184.37698</v>
      </c>
      <c r="D19" s="89">
        <v>20240.418795021691</v>
      </c>
      <c r="E19" s="89">
        <f t="shared" ref="E19" si="4">SUM(C19:D19)</f>
        <v>23424.795775021692</v>
      </c>
      <c r="F19" s="90">
        <v>4403.9044600000007</v>
      </c>
      <c r="G19" s="90">
        <f t="shared" si="1"/>
        <v>19187.827371438736</v>
      </c>
      <c r="H19" s="89">
        <v>23591.731831438738</v>
      </c>
      <c r="I19" s="91">
        <f>H19/E19*100-100</f>
        <v>0.71264679538872144</v>
      </c>
      <c r="K19" s="172"/>
      <c r="L19" s="5"/>
    </row>
    <row r="20" spans="2:12" ht="24.75" customHeight="1" x14ac:dyDescent="0.2">
      <c r="B20" s="45" t="s">
        <v>73</v>
      </c>
      <c r="C20" s="88">
        <v>3196.3097499999999</v>
      </c>
      <c r="D20" s="89">
        <v>20613.839668512039</v>
      </c>
      <c r="E20" s="89">
        <f t="shared" ref="E20:E21" si="5">SUM(C20:D20)</f>
        <v>23810.149418512039</v>
      </c>
      <c r="F20" s="90">
        <v>4741.77153</v>
      </c>
      <c r="G20" s="90">
        <f t="shared" si="1"/>
        <v>20050.540029166681</v>
      </c>
      <c r="H20" s="89">
        <v>24792.311559166679</v>
      </c>
      <c r="I20" s="91">
        <f>H20/E20*100-100</f>
        <v>4.1249726047120987</v>
      </c>
      <c r="K20" s="172"/>
      <c r="L20" s="5"/>
    </row>
    <row r="21" spans="2:12" ht="24.75" customHeight="1" x14ac:dyDescent="0.2">
      <c r="B21" s="45" t="s">
        <v>74</v>
      </c>
      <c r="C21" s="88">
        <v>3003.0296400000002</v>
      </c>
      <c r="D21" s="89">
        <v>20914.567743659129</v>
      </c>
      <c r="E21" s="89">
        <f t="shared" si="5"/>
        <v>23917.597383659129</v>
      </c>
      <c r="F21" s="90">
        <v>5590.5934900000002</v>
      </c>
      <c r="G21" s="90">
        <f t="shared" si="1"/>
        <v>18449.566446090699</v>
      </c>
      <c r="H21" s="89">
        <v>24040.159936090698</v>
      </c>
      <c r="I21" s="91">
        <f>H21/E21*100-100</f>
        <v>0.51243672374594951</v>
      </c>
      <c r="K21" s="172"/>
      <c r="L21" s="5"/>
    </row>
    <row r="22" spans="2:12" ht="26.25" customHeight="1" x14ac:dyDescent="0.2">
      <c r="B22" s="45" t="s">
        <v>75</v>
      </c>
      <c r="C22" s="88">
        <v>5537.8094700000001</v>
      </c>
      <c r="D22" s="89">
        <v>23709.108820579448</v>
      </c>
      <c r="E22" s="89">
        <f t="shared" ref="E22" si="6">SUM(C22:D22)</f>
        <v>29246.918290579448</v>
      </c>
      <c r="F22" s="90">
        <v>6069.0573199999999</v>
      </c>
      <c r="G22" s="90">
        <f t="shared" ref="G22" si="7">H22-F22</f>
        <v>22462.498144699442</v>
      </c>
      <c r="H22" s="89">
        <v>28531.555464699442</v>
      </c>
      <c r="I22" s="91">
        <f>H22/E22*100-100</f>
        <v>-2.4459425734109743</v>
      </c>
      <c r="K22" s="2"/>
      <c r="L22" s="5"/>
    </row>
    <row r="23" spans="2:12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6">
        <f>H29/E29*100-100</f>
        <v>9.6847192601217102E-3</v>
      </c>
    </row>
    <row r="29" spans="2:12" ht="13.5" thickBot="1" x14ac:dyDescent="0.25">
      <c r="B29" s="47" t="s">
        <v>31</v>
      </c>
      <c r="C29" s="52">
        <f>SUM(C16:C28)</f>
        <v>25919.64746</v>
      </c>
      <c r="D29" s="52">
        <f>SUM(D16:D28)</f>
        <v>148844.97310662188</v>
      </c>
      <c r="E29" s="52">
        <f>SUM(C29:D29)</f>
        <v>174764.62056662189</v>
      </c>
      <c r="F29" s="153">
        <f>SUM(F16:F27)</f>
        <v>33279.093110000002</v>
      </c>
      <c r="G29" s="153">
        <f>SUM(G16:G28)</f>
        <v>141502.45291948973</v>
      </c>
      <c r="H29" s="174">
        <f>SUM(H16:H27)</f>
        <v>174781.54602948978</v>
      </c>
      <c r="I29" s="177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5"/>
      <c r="G32" s="144"/>
    </row>
    <row r="33" spans="2:8" x14ac:dyDescent="0.2">
      <c r="B33" s="11"/>
    </row>
    <row r="34" spans="2:8" x14ac:dyDescent="0.2">
      <c r="H34" s="172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zoomScale="90" zoomScaleNormal="90" workbookViewId="0">
      <pane xSplit="3" ySplit="4" topLeftCell="D11" activePane="bottomRight" state="frozen"/>
      <selection activeCell="A7" sqref="A7"/>
      <selection pane="topRight" activeCell="D7" sqref="D7"/>
      <selection pane="bottomLeft" activeCell="A11" sqref="A11"/>
      <selection pane="bottomRight" activeCell="K50" sqref="K50"/>
    </sheetView>
  </sheetViews>
  <sheetFormatPr defaultRowHeight="12.75" x14ac:dyDescent="0.2"/>
  <cols>
    <col min="2" max="2" width="34.5703125" bestFit="1" customWidth="1"/>
    <col min="3" max="3" width="38.28515625" customWidth="1"/>
    <col min="4" max="4" width="17.42578125" customWidth="1"/>
    <col min="5" max="5" width="15.140625" customWidth="1"/>
    <col min="6" max="6" width="15.28515625" customWidth="1"/>
    <col min="7" max="7" width="16" customWidth="1"/>
    <col min="8" max="8" width="15.5703125" customWidth="1"/>
    <col min="9" max="9" width="12.5703125" customWidth="1"/>
    <col min="10" max="11" width="13.28515625" customWidth="1"/>
    <col min="12" max="12" width="14.28515625" customWidth="1"/>
    <col min="13" max="14" width="15.28515625" bestFit="1" customWidth="1"/>
    <col min="15" max="15" width="14.140625" customWidth="1"/>
    <col min="16" max="16" width="12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78" t="s">
        <v>65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</row>
    <row r="6" spans="1:16" s="9" customFormat="1" ht="13.5" customHeight="1" x14ac:dyDescent="0.2">
      <c r="B6" s="181" t="s">
        <v>66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1:16" s="9" customFormat="1" ht="24" customHeight="1" thickBot="1" x14ac:dyDescent="0.35">
      <c r="B7" s="184">
        <v>2019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6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1090.1784399999999</v>
      </c>
      <c r="E12" s="120">
        <v>828.01659999999993</v>
      </c>
      <c r="F12" s="120">
        <v>1259.3819900000001</v>
      </c>
      <c r="G12" s="120">
        <v>988.57599000000005</v>
      </c>
      <c r="H12" s="120">
        <v>545.70739000000003</v>
      </c>
      <c r="I12" s="120">
        <v>691.32491999999991</v>
      </c>
      <c r="J12" s="120">
        <v>1542.9938999999999</v>
      </c>
      <c r="K12" s="120"/>
      <c r="L12" s="120"/>
      <c r="M12" s="120"/>
      <c r="N12" s="120"/>
      <c r="O12" s="120"/>
      <c r="P12" s="116">
        <f>SUM(D12:O12)</f>
        <v>6946.1792299999997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3191.1441499999996</v>
      </c>
      <c r="E14" s="120">
        <v>3181.8408100000001</v>
      </c>
      <c r="F14" s="120">
        <v>2923.2043200000003</v>
      </c>
      <c r="G14" s="120">
        <v>3415.3284700000004</v>
      </c>
      <c r="H14" s="120">
        <v>4196.0641400000004</v>
      </c>
      <c r="I14" s="120">
        <v>4899.2685700000002</v>
      </c>
      <c r="J14" s="120">
        <v>4526.0634200000004</v>
      </c>
      <c r="K14" s="120"/>
      <c r="L14" s="120"/>
      <c r="M14" s="120"/>
      <c r="N14" s="120"/>
      <c r="O14" s="120"/>
      <c r="P14" s="116">
        <f>SUM(D14:O14)</f>
        <v>26332.91388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4281.3225899999998</v>
      </c>
      <c r="E16" s="120">
        <f>SUM(E11:E15)</f>
        <v>4009.8574100000001</v>
      </c>
      <c r="F16" s="120">
        <f t="shared" ref="F16:O16" si="0">SUM(F11:F15)</f>
        <v>4182.5863100000006</v>
      </c>
      <c r="G16" s="120">
        <f t="shared" si="0"/>
        <v>4403.9044600000007</v>
      </c>
      <c r="H16" s="120">
        <f t="shared" si="0"/>
        <v>4741.77153</v>
      </c>
      <c r="I16" s="120">
        <f t="shared" si="0"/>
        <v>5590.5934900000002</v>
      </c>
      <c r="J16" s="120">
        <f t="shared" si="0"/>
        <v>6069.0573199999999</v>
      </c>
      <c r="K16" s="120"/>
      <c r="L16" s="120"/>
      <c r="M16" s="120"/>
      <c r="N16" s="120"/>
      <c r="O16" s="120"/>
      <c r="P16" s="116">
        <f>SUM(D16:O16)</f>
        <v>33279.093110000002</v>
      </c>
    </row>
    <row r="17" spans="2:18" ht="12.75" customHeight="1" x14ac:dyDescent="0.2">
      <c r="B17" s="187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88"/>
      <c r="C18" s="130" t="s">
        <v>40</v>
      </c>
      <c r="D18" s="161">
        <v>33.488701432999989</v>
      </c>
      <c r="E18" s="120">
        <v>30.878093100000019</v>
      </c>
      <c r="F18" s="120">
        <v>38.126857275999981</v>
      </c>
      <c r="G18" s="120">
        <v>33.476217594999959</v>
      </c>
      <c r="H18" s="120">
        <v>36.188197359000036</v>
      </c>
      <c r="I18" s="120">
        <v>33.919194589300005</v>
      </c>
      <c r="J18" s="120">
        <v>40.887253474300003</v>
      </c>
      <c r="K18" s="120"/>
      <c r="L18" s="120"/>
      <c r="M18" s="120"/>
      <c r="N18" s="120"/>
      <c r="O18" s="120"/>
      <c r="P18" s="116">
        <f>SUM(D18:O18)</f>
        <v>246.96451482660001</v>
      </c>
    </row>
    <row r="19" spans="2:18" x14ac:dyDescent="0.2">
      <c r="B19" s="188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88"/>
      <c r="C20" s="130" t="s">
        <v>83</v>
      </c>
      <c r="D20" s="161">
        <v>333.89187415416677</v>
      </c>
      <c r="E20" s="120">
        <v>535.33274957562173</v>
      </c>
      <c r="F20" s="120">
        <v>800.80071255539826</v>
      </c>
      <c r="G20" s="120">
        <v>774.20912384373526</v>
      </c>
      <c r="H20" s="120">
        <v>979.44939180767631</v>
      </c>
      <c r="I20" s="120">
        <v>970.48180150139933</v>
      </c>
      <c r="J20" s="120">
        <v>1093.3149912251383</v>
      </c>
      <c r="K20" s="120"/>
      <c r="L20" s="120"/>
      <c r="M20" s="120"/>
      <c r="N20" s="120"/>
      <c r="O20" s="120"/>
      <c r="P20" s="116">
        <f>SUM(D20:O20)</f>
        <v>5487.4806446631364</v>
      </c>
    </row>
    <row r="21" spans="2:18" x14ac:dyDescent="0.2">
      <c r="B21" s="188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89"/>
      <c r="C22" s="140" t="s">
        <v>31</v>
      </c>
      <c r="D22" s="163">
        <f>SUM(D17:D21)</f>
        <v>367.38057558716673</v>
      </c>
      <c r="E22" s="122">
        <f>SUM(E17:E21)</f>
        <v>566.21084267562173</v>
      </c>
      <c r="F22" s="122">
        <f t="shared" ref="F22:O22" si="1">SUM(F17:F21)</f>
        <v>838.92756983139827</v>
      </c>
      <c r="G22" s="122">
        <f t="shared" si="1"/>
        <v>807.68534143873524</v>
      </c>
      <c r="H22" s="122">
        <f t="shared" si="1"/>
        <v>1015.6375891666763</v>
      </c>
      <c r="I22" s="122">
        <f t="shared" si="1"/>
        <v>1004.4009960906993</v>
      </c>
      <c r="J22" s="122">
        <f t="shared" si="1"/>
        <v>1134.2022446994383</v>
      </c>
      <c r="K22" s="122"/>
      <c r="L22" s="122"/>
      <c r="M22" s="122"/>
      <c r="N22" s="122"/>
      <c r="O22" s="122"/>
      <c r="P22" s="164">
        <f>SUM(D22:O22)</f>
        <v>5734.4451594897364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13415.432349999999</v>
      </c>
      <c r="E24" s="120">
        <v>11813.555530000001</v>
      </c>
      <c r="F24" s="120">
        <v>11472.69052</v>
      </c>
      <c r="G24" s="120">
        <v>9170.3342100000009</v>
      </c>
      <c r="H24" s="120">
        <v>9227.7487900000015</v>
      </c>
      <c r="I24" s="120">
        <v>9875.6929199999995</v>
      </c>
      <c r="J24" s="120">
        <v>15114.033079999999</v>
      </c>
      <c r="K24" s="120"/>
      <c r="L24" s="120"/>
      <c r="M24" s="120"/>
      <c r="N24" s="120"/>
      <c r="O24" s="120"/>
      <c r="P24" s="116">
        <f>SUM(D24:O24)</f>
        <v>80089.487399999998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7008.6540800000002</v>
      </c>
      <c r="E26" s="120">
        <v>6132.8706000000002</v>
      </c>
      <c r="F26" s="120">
        <v>7175.9508100000021</v>
      </c>
      <c r="G26" s="120">
        <v>8227.3387500000008</v>
      </c>
      <c r="H26" s="120">
        <v>8643.0758600000008</v>
      </c>
      <c r="I26" s="120">
        <v>6534.6347000000005</v>
      </c>
      <c r="J26" s="120">
        <v>5087.65463</v>
      </c>
      <c r="K26" s="120"/>
      <c r="L26" s="120"/>
      <c r="M26" s="120"/>
      <c r="N26" s="120"/>
      <c r="O26" s="120"/>
      <c r="P26" s="116">
        <f>SUM(D26:O26)</f>
        <v>48810.179430000004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20424.086429999999</v>
      </c>
      <c r="E28" s="120">
        <f>SUM(E23:E27)</f>
        <v>17946.42613</v>
      </c>
      <c r="F28" s="120">
        <f t="shared" ref="F28:O28" si="2">SUM(F23:F27)</f>
        <v>18648.641330000002</v>
      </c>
      <c r="G28" s="120">
        <f t="shared" si="2"/>
        <v>17397.672960000004</v>
      </c>
      <c r="H28" s="120">
        <f t="shared" si="2"/>
        <v>17870.824650000002</v>
      </c>
      <c r="I28" s="120">
        <f t="shared" si="2"/>
        <v>16410.32762</v>
      </c>
      <c r="J28" s="120">
        <f>SUM(J23:J27)</f>
        <v>20201.687709999998</v>
      </c>
      <c r="K28" s="120"/>
      <c r="L28" s="120"/>
      <c r="M28" s="120"/>
      <c r="N28" s="120"/>
      <c r="O28" s="120"/>
      <c r="P28" s="116">
        <f>SUM(D28:O28)</f>
        <v>128899.66683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416.88200000000001</v>
      </c>
      <c r="E30" s="120">
        <v>431.166</v>
      </c>
      <c r="F30" s="120">
        <v>534.13800000000003</v>
      </c>
      <c r="G30" s="120">
        <v>476.61766999999998</v>
      </c>
      <c r="H30" s="120">
        <v>570.93666000000007</v>
      </c>
      <c r="I30" s="120">
        <v>534.53800000000001</v>
      </c>
      <c r="J30" s="120">
        <v>526.31100000000004</v>
      </c>
      <c r="K30" s="120"/>
      <c r="L30" s="120"/>
      <c r="M30" s="120"/>
      <c r="N30" s="120"/>
      <c r="O30" s="120"/>
      <c r="P30" s="116">
        <f>SUM(D30:O30)</f>
        <v>3490.5893300000007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355.85157000000004</v>
      </c>
      <c r="E32" s="120">
        <v>388.75038999999998</v>
      </c>
      <c r="F32" s="120">
        <v>433.56009</v>
      </c>
      <c r="G32" s="120">
        <v>505.85140000000007</v>
      </c>
      <c r="H32" s="120">
        <v>593.14113000000009</v>
      </c>
      <c r="I32" s="120">
        <v>500.29983000000004</v>
      </c>
      <c r="J32" s="120">
        <v>600.29719</v>
      </c>
      <c r="K32" s="120"/>
      <c r="L32" s="120"/>
      <c r="M32" s="120"/>
      <c r="N32" s="120"/>
      <c r="O32" s="120"/>
      <c r="P32" s="116">
        <f>SUM(D32:O32)</f>
        <v>3377.7515999999996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772.7335700000001</v>
      </c>
      <c r="E34" s="120">
        <f>SUM(E29:E33)</f>
        <v>819.91638999999998</v>
      </c>
      <c r="F34" s="120">
        <f t="shared" ref="F34:O34" si="3">SUM(F29:F33)</f>
        <v>967.69809000000009</v>
      </c>
      <c r="G34" s="120">
        <f t="shared" si="3"/>
        <v>982.4690700000001</v>
      </c>
      <c r="H34" s="120">
        <f t="shared" si="3"/>
        <v>1164.0777900000003</v>
      </c>
      <c r="I34" s="120">
        <f t="shared" si="3"/>
        <v>1034.8378299999999</v>
      </c>
      <c r="J34" s="120">
        <f t="shared" si="3"/>
        <v>1126.6081899999999</v>
      </c>
      <c r="K34" s="120"/>
      <c r="L34" s="120"/>
      <c r="M34" s="120"/>
      <c r="N34" s="120"/>
      <c r="O34" s="120"/>
      <c r="P34" s="116">
        <f>SUM(D34:O34)</f>
        <v>6868.3409300000012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14955.981491432998</v>
      </c>
      <c r="E36" s="120">
        <f t="shared" ref="E36:O36" si="4">E12+E18+E24+E30</f>
        <v>13103.6162231</v>
      </c>
      <c r="F36" s="120">
        <f t="shared" si="4"/>
        <v>13304.337367276001</v>
      </c>
      <c r="G36" s="120">
        <f t="shared" si="4"/>
        <v>10669.004087595</v>
      </c>
      <c r="H36" s="120">
        <f t="shared" si="4"/>
        <v>10380.581037359001</v>
      </c>
      <c r="I36" s="120">
        <f t="shared" si="4"/>
        <v>11135.475034589301</v>
      </c>
      <c r="J36" s="120">
        <f t="shared" si="4"/>
        <v>17224.225233474303</v>
      </c>
      <c r="K36" s="120"/>
      <c r="L36" s="120"/>
      <c r="M36" s="120"/>
      <c r="N36" s="120"/>
      <c r="O36" s="120"/>
      <c r="P36" s="116">
        <f>SUM(D36:O36)</f>
        <v>90773.220474826609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10889.541674154169</v>
      </c>
      <c r="E38" s="120">
        <f t="shared" ref="E38:O38" si="5">E14+E20+E26+E32</f>
        <v>10238.794549575621</v>
      </c>
      <c r="F38" s="120">
        <f t="shared" si="5"/>
        <v>11333.515932555401</v>
      </c>
      <c r="G38" s="120">
        <f t="shared" si="5"/>
        <v>12922.727743843736</v>
      </c>
      <c r="H38" s="120">
        <f t="shared" si="5"/>
        <v>14411.730521807676</v>
      </c>
      <c r="I38" s="120">
        <f t="shared" si="5"/>
        <v>12904.6849015014</v>
      </c>
      <c r="J38" s="120">
        <f t="shared" si="5"/>
        <v>11307.330231225138</v>
      </c>
      <c r="K38" s="120"/>
      <c r="L38" s="120"/>
      <c r="M38" s="120"/>
      <c r="N38" s="120"/>
      <c r="O38" s="120"/>
      <c r="P38" s="116">
        <f>SUM(D38:O38)</f>
        <v>84008.325554663141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25845.523165587168</v>
      </c>
      <c r="E40" s="123">
        <f t="shared" ref="E40:O40" si="6">E36+E38</f>
        <v>23342.410772675619</v>
      </c>
      <c r="F40" s="123">
        <f t="shared" si="6"/>
        <v>24637.853299831404</v>
      </c>
      <c r="G40" s="123">
        <f t="shared" si="6"/>
        <v>23591.731831438738</v>
      </c>
      <c r="H40" s="123">
        <f t="shared" si="6"/>
        <v>24792.311559166679</v>
      </c>
      <c r="I40" s="123">
        <f t="shared" si="6"/>
        <v>24040.159936090698</v>
      </c>
      <c r="J40" s="123">
        <f t="shared" si="6"/>
        <v>28531.555464699442</v>
      </c>
      <c r="K40" s="123"/>
      <c r="L40" s="123"/>
      <c r="M40" s="123"/>
      <c r="N40" s="123"/>
      <c r="O40" s="123"/>
      <c r="P40" s="76">
        <f>SUM(D40:O40)</f>
        <v>174781.54602948978</v>
      </c>
      <c r="Q40" s="5" t="s">
        <v>0</v>
      </c>
    </row>
    <row r="42" spans="2:19" ht="15" x14ac:dyDescent="0.25">
      <c r="B42" s="151"/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2018-2019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2019-08-23T16:02:28Z</dcterms:modified>
</cp:coreProperties>
</file>