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LİSANSSIZLAR2019\YIĞIM BİLGİLERİ\"/>
    </mc:Choice>
  </mc:AlternateContent>
  <bookViews>
    <workbookView xWindow="0" yWindow="0" windowWidth="28800" windowHeight="12315" tabRatio="725"/>
  </bookViews>
  <sheets>
    <sheet name="Kaynaklara Göre" sheetId="22" r:id="rId1"/>
    <sheet name="2018-2019" sheetId="26" r:id="rId2"/>
    <sheet name="Kuruluşlara Göre" sheetId="24" r:id="rId3"/>
  </sheets>
  <calcPr calcId="162913" iterate="1"/>
</workbook>
</file>

<file path=xl/calcChain.xml><?xml version="1.0" encoding="utf-8"?>
<calcChain xmlns="http://schemas.openxmlformats.org/spreadsheetml/2006/main">
  <c r="E22" i="26" l="1"/>
  <c r="C22" i="22"/>
  <c r="E21" i="26" l="1"/>
  <c r="H22" i="22" l="1"/>
  <c r="H28" i="22" s="1"/>
  <c r="H34" i="22" s="1"/>
  <c r="I22" i="22"/>
  <c r="I28" i="22" s="1"/>
  <c r="I34" i="22" s="1"/>
  <c r="E20" i="26"/>
  <c r="H16" i="24" l="1"/>
  <c r="I16" i="24"/>
  <c r="J16" i="24"/>
  <c r="H22" i="24"/>
  <c r="I22" i="24"/>
  <c r="J22" i="24"/>
  <c r="H28" i="24"/>
  <c r="I28" i="24"/>
  <c r="J28" i="24"/>
  <c r="H34" i="24"/>
  <c r="I34" i="24"/>
  <c r="J34" i="24"/>
  <c r="H36" i="24"/>
  <c r="I36" i="24"/>
  <c r="J36" i="24"/>
  <c r="H38" i="24"/>
  <c r="I38" i="24"/>
  <c r="J38" i="24"/>
  <c r="G22" i="22"/>
  <c r="G28" i="22" s="1"/>
  <c r="G34" i="22" s="1"/>
  <c r="J40" i="24" l="1"/>
  <c r="I22" i="26" s="1"/>
  <c r="I40" i="24"/>
  <c r="G21" i="26" s="1"/>
  <c r="H40" i="24"/>
  <c r="E19" i="26"/>
  <c r="G22" i="26" l="1"/>
  <c r="I21" i="26"/>
  <c r="I20" i="26"/>
  <c r="G20" i="26"/>
  <c r="E18" i="26"/>
  <c r="E17" i="26" l="1"/>
  <c r="E38" i="24" l="1"/>
  <c r="E34" i="24"/>
  <c r="E28" i="24"/>
  <c r="E22" i="24"/>
  <c r="E16" i="24"/>
  <c r="D22" i="22" l="1"/>
  <c r="D28" i="22" s="1"/>
  <c r="E22" i="22"/>
  <c r="E28" i="22" s="1"/>
  <c r="F22" i="22"/>
  <c r="F28" i="22" s="1"/>
  <c r="O32" i="22" l="1"/>
  <c r="O26" i="22" l="1"/>
  <c r="O24" i="22"/>
  <c r="O20" i="22"/>
  <c r="O18" i="22"/>
  <c r="O16" i="22"/>
  <c r="O14" i="22"/>
  <c r="O12" i="22"/>
  <c r="O30" i="22"/>
  <c r="O22" i="22" l="1"/>
  <c r="O28" i="22" s="1"/>
  <c r="C28" i="22" l="1"/>
  <c r="C34" i="22" s="1"/>
  <c r="F34" i="24" l="1"/>
  <c r="G34" i="24"/>
  <c r="D34" i="24"/>
  <c r="F28" i="24"/>
  <c r="G28" i="24"/>
  <c r="D28" i="24"/>
  <c r="P32" i="24"/>
  <c r="P30" i="24"/>
  <c r="P26" i="24"/>
  <c r="P24" i="24"/>
  <c r="P12" i="24"/>
  <c r="P14" i="24"/>
  <c r="P18" i="24"/>
  <c r="P20" i="24"/>
  <c r="F22" i="24"/>
  <c r="G22" i="24"/>
  <c r="D22" i="24"/>
  <c r="F16" i="24"/>
  <c r="G16" i="24"/>
  <c r="D16" i="24"/>
  <c r="P22" i="24" l="1"/>
  <c r="P16" i="24"/>
  <c r="P28" i="24"/>
  <c r="P34" i="24"/>
  <c r="F38" i="24" l="1"/>
  <c r="G38" i="24"/>
  <c r="E36" i="24"/>
  <c r="F36" i="24"/>
  <c r="G36" i="24"/>
  <c r="D38" i="24"/>
  <c r="D36" i="24"/>
  <c r="P38" i="24" l="1"/>
  <c r="G40" i="24"/>
  <c r="D40" i="24"/>
  <c r="G16" i="26" s="1"/>
  <c r="P36" i="24"/>
  <c r="F40" i="24"/>
  <c r="E40" i="24"/>
  <c r="G17" i="26" s="1"/>
  <c r="I19" i="26" l="1"/>
  <c r="G19" i="26"/>
  <c r="I17" i="26"/>
  <c r="I18" i="26"/>
  <c r="G18" i="26"/>
  <c r="P40" i="24"/>
  <c r="D29" i="26"/>
  <c r="C29" i="26"/>
  <c r="E16" i="26"/>
  <c r="F29" i="26"/>
  <c r="I16" i="26" l="1"/>
  <c r="E29" i="26"/>
  <c r="D34" i="22" l="1"/>
  <c r="E34" i="22"/>
  <c r="F34" i="22"/>
  <c r="O34" i="22" l="1"/>
  <c r="H29" i="26" l="1"/>
  <c r="I28" i="26" s="1"/>
  <c r="G29" i="26"/>
</calcChain>
</file>

<file path=xl/sharedStrings.xml><?xml version="1.0" encoding="utf-8"?>
<sst xmlns="http://schemas.openxmlformats.org/spreadsheetml/2006/main" count="161" uniqueCount="96">
  <si>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</si>
  <si>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</si>
  <si>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</si>
  <si>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</si>
  <si>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</si>
  <si>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</si>
  <si>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</si>
  <si>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</si>
  <si>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</si>
  <si>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</si>
  <si>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</si>
  <si>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</si>
  <si>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</si>
  <si>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</si>
  <si>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HİDROLİK</t>
  </si>
  <si>
    <t>DIŞ ALIM</t>
  </si>
  <si>
    <t>DIŞ SATIM</t>
  </si>
  <si>
    <t>TÜRKİYE BRÜT ELEKTRİK ÜRETİMİNİN BİRİNCİL ENERJİ KAYNAKLARINA GÖRE AYLIK DAĞILIMI</t>
  </si>
  <si>
    <t>Birim (Unit): GWh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</si>
  <si>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</si>
  <si>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</si>
  <si>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</si>
  <si>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</si>
  <si>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</si>
  <si>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</si>
  <si>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</si>
  <si>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</si>
  <si>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</si>
  <si>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</si>
  <si>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</si>
  <si>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</si>
  <si>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</si>
  <si>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Hard Coal + Imported Coal</t>
  </si>
  <si>
    <t>Linyit</t>
  </si>
  <si>
    <t>Lignite</t>
  </si>
  <si>
    <t>Sıvı Yakıtlar</t>
  </si>
  <si>
    <t>Liquid Fuels</t>
  </si>
  <si>
    <t>Yenilenebilir + Atık</t>
  </si>
  <si>
    <t>Renew and Wastes</t>
  </si>
  <si>
    <t>TERMİK</t>
  </si>
  <si>
    <t>THERMAL</t>
  </si>
  <si>
    <t>HYDRO</t>
  </si>
  <si>
    <t>BRÜT ÜRETİM</t>
  </si>
  <si>
    <t>GROSS GENERATION</t>
  </si>
  <si>
    <t>IMPORTS</t>
  </si>
  <si>
    <t>EXPORTS</t>
  </si>
  <si>
    <t>BRÜT TALEP</t>
  </si>
  <si>
    <t>GROSS DEMAND</t>
  </si>
  <si>
    <t xml:space="preserve">      MONTHLY DISTRIBUTION OF TURKEY'S GROSS ELECTRICITY GENERATION BY PRIMARY ENERGY RESOURCES</t>
  </si>
  <si>
    <t>PRODUCTION COMP. +</t>
  </si>
  <si>
    <t>AUTOPRODUCERS + TOOR</t>
  </si>
  <si>
    <t>İŞLETME HAKKI DEVİR</t>
  </si>
  <si>
    <t>AYLAR</t>
  </si>
  <si>
    <t>MONTS</t>
  </si>
  <si>
    <t>ARTIŞ %</t>
  </si>
  <si>
    <t>INCREASE %</t>
  </si>
  <si>
    <t xml:space="preserve">                                         MONTHLY ELECTRICITY GENERATION OF TURKEY COMPARED WITH PREVIOUS YEAR</t>
  </si>
  <si>
    <t xml:space="preserve">             Birim (Unit): GWh</t>
  </si>
  <si>
    <t>EÜAŞ</t>
  </si>
  <si>
    <t>HİDROLİK+JEOTERMAL+RÜZGAR</t>
  </si>
  <si>
    <t>HYDRO+GEOTHERM.+WIND</t>
  </si>
  <si>
    <t>ÜRETİM ŞİRKETLERİ</t>
  </si>
  <si>
    <t>PRODUCTION COMP.</t>
  </si>
  <si>
    <t>TÜRKİYE ÜRETİM TOPLAMI</t>
  </si>
  <si>
    <t>TURKEY‘S TOTAL GENERATION</t>
  </si>
  <si>
    <t xml:space="preserve">TÜRKİYE BRÜT ELEKTRİK ENERJİSİ ÜRETİMİNİN  ÜRETİCİ KURULUŞLARA  AYLIK DAĞILIMI </t>
  </si>
  <si>
    <t xml:space="preserve">MONTHLY DISTRIBUTION OF TURKEY‘S GROSS ELECTRICITY GENERATION BY THE ELECTRICITY UTILITIES </t>
  </si>
  <si>
    <t xml:space="preserve">      Birim(Unit) : GWh</t>
  </si>
  <si>
    <t xml:space="preserve">                     ÖNCEKİ YILA GÖRE KARŞILAŞTIRMALI AYLIK TÜRKİYE BRÜT ELEKTRİK ÜRETİMİ</t>
  </si>
  <si>
    <r>
      <t>OCAK</t>
    </r>
    <r>
      <rPr>
        <sz val="8"/>
        <rFont val="Times New Roman"/>
        <family val="1"/>
        <charset val="162"/>
      </rPr>
      <t xml:space="preserve"> JANUARY</t>
    </r>
  </si>
  <si>
    <r>
      <t xml:space="preserve"> ŞUBAT</t>
    </r>
    <r>
      <rPr>
        <sz val="8"/>
        <rFont val="Times New Roman"/>
        <family val="1"/>
        <charset val="162"/>
      </rPr>
      <t xml:space="preserve"> FEBRUARY</t>
    </r>
  </si>
  <si>
    <r>
      <t xml:space="preserve">MART </t>
    </r>
    <r>
      <rPr>
        <sz val="8"/>
        <rFont val="Times New Roman"/>
        <family val="1"/>
        <charset val="162"/>
      </rPr>
      <t>MARCH</t>
    </r>
  </si>
  <si>
    <r>
      <t xml:space="preserve">NİSAN  </t>
    </r>
    <r>
      <rPr>
        <sz val="8"/>
        <rFont val="Times New Roman"/>
        <family val="1"/>
        <charset val="162"/>
      </rPr>
      <t xml:space="preserve"> APRIL</t>
    </r>
  </si>
  <si>
    <r>
      <t xml:space="preserve">MAYIS  </t>
    </r>
    <r>
      <rPr>
        <sz val="8"/>
        <rFont val="Times New Roman"/>
        <family val="1"/>
        <charset val="162"/>
      </rPr>
      <t xml:space="preserve"> MAY</t>
    </r>
  </si>
  <si>
    <r>
      <t>HAZİRAN</t>
    </r>
    <r>
      <rPr>
        <sz val="8"/>
        <rFont val="Times New Roman"/>
        <family val="1"/>
        <charset val="162"/>
      </rPr>
      <t xml:space="preserve"> JUNE</t>
    </r>
  </si>
  <si>
    <r>
      <t>TEMMUZ</t>
    </r>
    <r>
      <rPr>
        <sz val="8"/>
        <rFont val="Times New Roman"/>
        <family val="1"/>
        <charset val="162"/>
      </rPr>
      <t xml:space="preserve"> JULY</t>
    </r>
  </si>
  <si>
    <r>
      <t>AĞUSTOS</t>
    </r>
    <r>
      <rPr>
        <sz val="8"/>
        <rFont val="Times New Roman"/>
        <family val="1"/>
        <charset val="162"/>
      </rPr>
      <t xml:space="preserve"> AUGUST</t>
    </r>
  </si>
  <si>
    <r>
      <t>EYLÜL</t>
    </r>
    <r>
      <rPr>
        <sz val="8"/>
        <rFont val="Times New Roman"/>
        <family val="1"/>
        <charset val="162"/>
      </rPr>
      <t xml:space="preserve"> SEPTEMBER</t>
    </r>
  </si>
  <si>
    <r>
      <t>EKİM</t>
    </r>
    <r>
      <rPr>
        <sz val="8"/>
        <rFont val="Times New Roman"/>
        <family val="1"/>
        <charset val="162"/>
      </rPr>
      <t xml:space="preserve"> OCTOBER</t>
    </r>
  </si>
  <si>
    <r>
      <t>KASIM</t>
    </r>
    <r>
      <rPr>
        <sz val="8"/>
        <rFont val="Times New Roman"/>
        <family val="1"/>
        <charset val="162"/>
      </rPr>
      <t xml:space="preserve"> NOVEMBER</t>
    </r>
  </si>
  <si>
    <r>
      <t>ARALIK</t>
    </r>
    <r>
      <rPr>
        <sz val="8"/>
        <rFont val="Times New Roman"/>
        <family val="1"/>
        <charset val="162"/>
      </rPr>
      <t xml:space="preserve"> DECEMBER</t>
    </r>
  </si>
  <si>
    <r>
      <t xml:space="preserve">LİSANSSIZ SANTRALLAR                               </t>
    </r>
    <r>
      <rPr>
        <sz val="9"/>
        <rFont val="Times New Roman"/>
        <family val="1"/>
        <charset val="162"/>
      </rPr>
      <t>UNLICENSED STATIONS</t>
    </r>
  </si>
  <si>
    <t>HİDROLİK+RÜZGAR+GÜNEŞ</t>
  </si>
  <si>
    <t>HYDRO+.+WIND+SOLAR</t>
  </si>
  <si>
    <t>GEOTHERMAL + WIND +SOLAR</t>
  </si>
  <si>
    <t>JEOTERMAL + RÜZGAR+GÜNEŞ</t>
  </si>
  <si>
    <t>HİDROLİK+JEOTERMAL+RÜZGAR+GÜNEŞ</t>
  </si>
  <si>
    <t>HYDRO+GEOTHERM.+WIND+SOLAR</t>
  </si>
  <si>
    <t xml:space="preserve">Taşkömürü + İthal Kömür+Asfaltit </t>
  </si>
  <si>
    <t>TOOR</t>
  </si>
  <si>
    <t xml:space="preserve">EÜAŞ </t>
  </si>
  <si>
    <t xml:space="preserve">ÜRETİM ŞRK. + </t>
  </si>
  <si>
    <t>ÜRETİM ŞRK. +</t>
  </si>
  <si>
    <t xml:space="preserve">EÜAŞ  </t>
  </si>
  <si>
    <t>Doğal Gaz +Lng</t>
  </si>
  <si>
    <t>Naturl Gas +Lng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</si>
</sst>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.000"/>
    <numFmt numFmtId="166" formatCode="#,##0.0000"/>
    <numFmt numFmtId="167" formatCode="#,##0.00000"/>
    <numFmt numFmtId="168" formatCode="#,##0.0000000"/>
    <numFmt numFmtId="169" formatCode="#,##0.0000000000"/>
    <numFmt numFmtId="170" formatCode="#,##0.000000"/>
    <numFmt numFmtId="171" formatCode="#,##0.00000000"/>
  </numFmts>
  <fonts count="24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Arial"/>
      <family val="2"/>
      <charset val="162"/>
    </font>
    <font>
      <b/>
      <sz val="9"/>
      <name val="Arial Tur"/>
      <charset val="162"/>
    </font>
    <font>
      <sz val="7"/>
      <name val="Arial Tur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i/>
      <sz val="8"/>
      <name val="Times New Roman"/>
      <family val="1"/>
      <charset val="162"/>
    </font>
    <font>
      <i/>
      <sz val="9"/>
      <name val="Times New Roman"/>
      <family val="1"/>
      <charset val="162"/>
    </font>
    <font>
      <sz val="10"/>
      <name val="Arial Tur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1" fillId="0" borderId="0"/>
    <xf numFmtId="0" fontId="21" fillId="0" borderId="0"/>
  </cellStyleXfs>
  <cellXfs count="190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0" fillId="0" borderId="0" xfId="0" applyBorder="1"/>
    <xf numFmtId="16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2" fillId="0" borderId="6" xfId="0" applyFont="1" applyBorder="1"/>
    <xf numFmtId="0" fontId="12" fillId="0" borderId="20" xfId="0" applyFont="1" applyBorder="1"/>
    <xf numFmtId="0" fontId="9" fillId="3" borderId="10" xfId="0" applyFont="1" applyFill="1" applyBorder="1" applyAlignment="1">
      <alignment horizontal="center"/>
    </xf>
    <xf numFmtId="0" fontId="12" fillId="3" borderId="21" xfId="0" applyFont="1" applyFill="1" applyBorder="1"/>
    <xf numFmtId="0" fontId="17" fillId="3" borderId="21" xfId="0" applyFont="1" applyFill="1" applyBorder="1" applyAlignment="1">
      <alignment horizontal="left"/>
    </xf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10" fillId="3" borderId="11" xfId="0" applyFont="1" applyFill="1" applyBorder="1" applyAlignment="1">
      <alignment horizontal="center"/>
    </xf>
    <xf numFmtId="0" fontId="13" fillId="3" borderId="25" xfId="0" applyFont="1" applyFill="1" applyBorder="1"/>
    <xf numFmtId="0" fontId="13" fillId="3" borderId="1" xfId="0" applyFont="1" applyFill="1" applyBorder="1"/>
    <xf numFmtId="0" fontId="13" fillId="3" borderId="26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12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12" fillId="3" borderId="30" xfId="0" applyFont="1" applyFill="1" applyBorder="1"/>
    <xf numFmtId="0" fontId="9" fillId="3" borderId="1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26" xfId="0" applyFont="1" applyFill="1" applyBorder="1"/>
    <xf numFmtId="0" fontId="9" fillId="3" borderId="14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distributed"/>
    </xf>
    <xf numFmtId="0" fontId="13" fillId="3" borderId="1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164" fontId="13" fillId="3" borderId="29" xfId="0" applyNumberFormat="1" applyFont="1" applyFill="1" applyBorder="1"/>
    <xf numFmtId="164" fontId="13" fillId="3" borderId="2" xfId="0" applyNumberFormat="1" applyFont="1" applyFill="1" applyBorder="1"/>
    <xf numFmtId="164" fontId="13" fillId="3" borderId="2" xfId="0" applyNumberFormat="1" applyFont="1" applyFill="1" applyBorder="1" applyAlignment="1"/>
    <xf numFmtId="164" fontId="13" fillId="3" borderId="30" xfId="0" applyNumberFormat="1" applyFont="1" applyFill="1" applyBorder="1"/>
    <xf numFmtId="164" fontId="13" fillId="3" borderId="31" xfId="0" applyNumberFormat="1" applyFont="1" applyFill="1" applyBorder="1" applyAlignment="1">
      <alignment horizontal="right"/>
    </xf>
    <xf numFmtId="0" fontId="9" fillId="2" borderId="9" xfId="0" applyFont="1" applyFill="1" applyBorder="1" applyAlignment="1">
      <alignment horizontal="center"/>
    </xf>
    <xf numFmtId="0" fontId="16" fillId="2" borderId="6" xfId="0" applyFont="1" applyFill="1" applyBorder="1"/>
    <xf numFmtId="0" fontId="12" fillId="2" borderId="6" xfId="0" applyFont="1" applyFill="1" applyBorder="1"/>
    <xf numFmtId="0" fontId="12" fillId="2" borderId="20" xfId="0" applyFont="1" applyFill="1" applyBorder="1"/>
    <xf numFmtId="0" fontId="9" fillId="2" borderId="4" xfId="0" applyFont="1" applyFill="1" applyBorder="1" applyAlignment="1">
      <alignment horizontal="center"/>
    </xf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16" xfId="0" applyFont="1" applyFill="1" applyBorder="1"/>
    <xf numFmtId="0" fontId="9" fillId="2" borderId="8" xfId="0" applyFont="1" applyFill="1" applyBorder="1" applyAlignment="1">
      <alignment horizontal="center"/>
    </xf>
    <xf numFmtId="0" fontId="12" fillId="2" borderId="5" xfId="0" applyFont="1" applyFill="1" applyBorder="1"/>
    <xf numFmtId="0" fontId="12" fillId="2" borderId="34" xfId="0" applyFont="1" applyFill="1" applyBorder="1"/>
    <xf numFmtId="0" fontId="12" fillId="0" borderId="9" xfId="0" applyFont="1" applyBorder="1"/>
    <xf numFmtId="0" fontId="13" fillId="3" borderId="18" xfId="0" applyFont="1" applyFill="1" applyBorder="1"/>
    <xf numFmtId="0" fontId="15" fillId="3" borderId="13" xfId="0" applyFont="1" applyFill="1" applyBorder="1"/>
    <xf numFmtId="164" fontId="10" fillId="2" borderId="2" xfId="0" applyNumberFormat="1" applyFont="1" applyFill="1" applyBorder="1"/>
    <xf numFmtId="164" fontId="10" fillId="2" borderId="30" xfId="0" applyNumberFormat="1" applyFont="1" applyFill="1" applyBorder="1"/>
    <xf numFmtId="0" fontId="14" fillId="3" borderId="35" xfId="0" applyFont="1" applyFill="1" applyBorder="1"/>
    <xf numFmtId="0" fontId="12" fillId="2" borderId="9" xfId="0" applyFont="1" applyFill="1" applyBorder="1"/>
    <xf numFmtId="0" fontId="17" fillId="2" borderId="6" xfId="0" applyFont="1" applyFill="1" applyBorder="1"/>
    <xf numFmtId="0" fontId="12" fillId="2" borderId="4" xfId="0" applyFont="1" applyFill="1" applyBorder="1"/>
    <xf numFmtId="0" fontId="12" fillId="2" borderId="8" xfId="0" applyFont="1" applyFill="1" applyBorder="1"/>
    <xf numFmtId="0" fontId="18" fillId="2" borderId="5" xfId="0" applyFont="1" applyFill="1" applyBorder="1"/>
    <xf numFmtId="164" fontId="13" fillId="3" borderId="32" xfId="0" applyNumberFormat="1" applyFont="1" applyFill="1" applyBorder="1"/>
    <xf numFmtId="164" fontId="13" fillId="3" borderId="33" xfId="0" applyNumberFormat="1" applyFont="1" applyFill="1" applyBorder="1"/>
    <xf numFmtId="0" fontId="13" fillId="0" borderId="6" xfId="0" applyFont="1" applyBorder="1"/>
    <xf numFmtId="0" fontId="14" fillId="0" borderId="9" xfId="0" applyFont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164" fontId="10" fillId="2" borderId="1" xfId="0" applyNumberFormat="1" applyFont="1" applyFill="1" applyBorder="1"/>
    <xf numFmtId="164" fontId="10" fillId="2" borderId="26" xfId="0" applyNumberFormat="1" applyFont="1" applyFill="1" applyBorder="1"/>
    <xf numFmtId="164" fontId="10" fillId="2" borderId="3" xfId="0" applyNumberFormat="1" applyFont="1" applyFill="1" applyBorder="1"/>
    <xf numFmtId="164" fontId="10" fillId="2" borderId="28" xfId="0" applyNumberFormat="1" applyFont="1" applyFill="1" applyBorder="1"/>
    <xf numFmtId="164" fontId="14" fillId="2" borderId="27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/>
    <xf numFmtId="164" fontId="14" fillId="2" borderId="28" xfId="0" applyNumberFormat="1" applyFont="1" applyFill="1" applyBorder="1" applyAlignment="1">
      <alignment horizontal="right"/>
    </xf>
    <xf numFmtId="0" fontId="14" fillId="2" borderId="9" xfId="0" applyFont="1" applyFill="1" applyBorder="1"/>
    <xf numFmtId="0" fontId="14" fillId="2" borderId="6" xfId="0" applyFont="1" applyFill="1" applyBorder="1"/>
    <xf numFmtId="0" fontId="14" fillId="2" borderId="20" xfId="0" applyFont="1" applyFill="1" applyBorder="1"/>
    <xf numFmtId="0" fontId="12" fillId="0" borderId="7" xfId="0" applyFont="1" applyBorder="1"/>
    <xf numFmtId="0" fontId="12" fillId="0" borderId="37" xfId="0" applyFont="1" applyBorder="1"/>
    <xf numFmtId="0" fontId="19" fillId="3" borderId="8" xfId="0" applyFont="1" applyFill="1" applyBorder="1"/>
    <xf numFmtId="0" fontId="9" fillId="3" borderId="3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14" fillId="3" borderId="19" xfId="0" applyFont="1" applyFill="1" applyBorder="1"/>
    <xf numFmtId="0" fontId="14" fillId="3" borderId="17" xfId="0" applyFont="1" applyFill="1" applyBorder="1"/>
    <xf numFmtId="164" fontId="14" fillId="2" borderId="2" xfId="0" applyNumberFormat="1" applyFont="1" applyFill="1" applyBorder="1"/>
    <xf numFmtId="0" fontId="15" fillId="3" borderId="35" xfId="0" applyFont="1" applyFill="1" applyBorder="1"/>
    <xf numFmtId="164" fontId="14" fillId="2" borderId="1" xfId="0" applyNumberFormat="1" applyFont="1" applyFill="1" applyBorder="1"/>
    <xf numFmtId="0" fontId="15" fillId="3" borderId="19" xfId="0" applyFont="1" applyFill="1" applyBorder="1"/>
    <xf numFmtId="0" fontId="15" fillId="3" borderId="17" xfId="0" applyFont="1" applyFill="1" applyBorder="1"/>
    <xf numFmtId="0" fontId="20" fillId="3" borderId="17" xfId="0" applyFont="1" applyFill="1" applyBorder="1"/>
    <xf numFmtId="0" fontId="20" fillId="3" borderId="35" xfId="0" applyFont="1" applyFill="1" applyBorder="1"/>
    <xf numFmtId="0" fontId="20" fillId="3" borderId="19" xfId="0" applyFont="1" applyFill="1" applyBorder="1"/>
    <xf numFmtId="0" fontId="14" fillId="0" borderId="38" xfId="0" applyFont="1" applyBorder="1"/>
    <xf numFmtId="0" fontId="14" fillId="2" borderId="38" xfId="0" applyFont="1" applyFill="1" applyBorder="1"/>
    <xf numFmtId="0" fontId="12" fillId="2" borderId="37" xfId="0" applyFont="1" applyFill="1" applyBorder="1"/>
    <xf numFmtId="0" fontId="15" fillId="3" borderId="9" xfId="0" applyFont="1" applyFill="1" applyBorder="1"/>
    <xf numFmtId="0" fontId="14" fillId="3" borderId="6" xfId="0" applyFont="1" applyFill="1" applyBorder="1" applyAlignment="1">
      <alignment horizontal="center"/>
    </xf>
    <xf numFmtId="164" fontId="14" fillId="2" borderId="28" xfId="0" applyNumberFormat="1" applyFont="1" applyFill="1" applyBorder="1"/>
    <xf numFmtId="164" fontId="14" fillId="2" borderId="30" xfId="0" applyNumberFormat="1" applyFont="1" applyFill="1" applyBorder="1"/>
    <xf numFmtId="164" fontId="14" fillId="2" borderId="26" xfId="0" applyNumberFormat="1" applyFont="1" applyFill="1" applyBorder="1"/>
    <xf numFmtId="0" fontId="9" fillId="3" borderId="31" xfId="0" applyFont="1" applyFill="1" applyBorder="1" applyAlignment="1">
      <alignment horizontal="center"/>
    </xf>
    <xf numFmtId="164" fontId="14" fillId="2" borderId="27" xfId="0" applyNumberFormat="1" applyFont="1" applyFill="1" applyBorder="1"/>
    <xf numFmtId="164" fontId="14" fillId="2" borderId="29" xfId="0" applyNumberFormat="1" applyFont="1" applyFill="1" applyBorder="1"/>
    <xf numFmtId="164" fontId="14" fillId="2" borderId="25" xfId="0" applyNumberFormat="1" applyFont="1" applyFill="1" applyBorder="1"/>
    <xf numFmtId="164" fontId="13" fillId="3" borderId="31" xfId="0" applyNumberFormat="1" applyFont="1" applyFill="1" applyBorder="1"/>
    <xf numFmtId="0" fontId="15" fillId="3" borderId="20" xfId="0" applyFont="1" applyFill="1" applyBorder="1"/>
    <xf numFmtId="0" fontId="19" fillId="3" borderId="34" xfId="0" applyFont="1" applyFill="1" applyBorder="1"/>
    <xf numFmtId="0" fontId="14" fillId="3" borderId="24" xfId="0" applyFont="1" applyFill="1" applyBorder="1"/>
    <xf numFmtId="0" fontId="15" fillId="3" borderId="28" xfId="0" applyFont="1" applyFill="1" applyBorder="1"/>
    <xf numFmtId="0" fontId="14" fillId="3" borderId="26" xfId="0" applyFont="1" applyFill="1" applyBorder="1"/>
    <xf numFmtId="0" fontId="15" fillId="3" borderId="34" xfId="0" applyFont="1" applyFill="1" applyBorder="1"/>
    <xf numFmtId="0" fontId="15" fillId="3" borderId="33" xfId="0" applyFont="1" applyFill="1" applyBorder="1"/>
    <xf numFmtId="164" fontId="13" fillId="2" borderId="2" xfId="0" applyNumberFormat="1" applyFont="1" applyFill="1" applyBorder="1"/>
    <xf numFmtId="164" fontId="13" fillId="2" borderId="30" xfId="0" applyNumberFormat="1" applyFont="1" applyFill="1" applyBorder="1"/>
    <xf numFmtId="0" fontId="13" fillId="3" borderId="39" xfId="0" applyFont="1" applyFill="1" applyBorder="1"/>
    <xf numFmtId="164" fontId="10" fillId="2" borderId="29" xfId="0" applyNumberFormat="1" applyFont="1" applyFill="1" applyBorder="1"/>
    <xf numFmtId="164" fontId="13" fillId="2" borderId="1" xfId="0" applyNumberFormat="1" applyFont="1" applyFill="1" applyBorder="1"/>
    <xf numFmtId="0" fontId="15" fillId="3" borderId="40" xfId="0" applyFont="1" applyFill="1" applyBorder="1"/>
    <xf numFmtId="164" fontId="10" fillId="2" borderId="27" xfId="0" applyNumberFormat="1" applyFont="1" applyFill="1" applyBorder="1"/>
    <xf numFmtId="164" fontId="13" fillId="3" borderId="1" xfId="0" applyNumberFormat="1" applyFont="1" applyFill="1" applyBorder="1"/>
    <xf numFmtId="0" fontId="15" fillId="3" borderId="17" xfId="0" applyFont="1" applyFill="1" applyBorder="1" applyAlignment="1">
      <alignment wrapText="1"/>
    </xf>
    <xf numFmtId="0" fontId="15" fillId="3" borderId="26" xfId="0" applyFont="1" applyFill="1" applyBorder="1"/>
    <xf numFmtId="164" fontId="1" fillId="0" borderId="0" xfId="0" applyNumberFormat="1" applyFo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10" fillId="2" borderId="41" xfId="0" applyNumberFormat="1" applyFont="1" applyFill="1" applyBorder="1"/>
    <xf numFmtId="164" fontId="10" fillId="2" borderId="42" xfId="0" applyNumberFormat="1" applyFont="1" applyFill="1" applyBorder="1"/>
    <xf numFmtId="164" fontId="10" fillId="2" borderId="43" xfId="0" applyNumberFormat="1" applyFont="1" applyFill="1" applyBorder="1"/>
    <xf numFmtId="164" fontId="10" fillId="2" borderId="44" xfId="0" applyNumberFormat="1" applyFont="1" applyFill="1" applyBorder="1"/>
    <xf numFmtId="0" fontId="22" fillId="0" borderId="0" xfId="0" applyFont="1"/>
    <xf numFmtId="0" fontId="23" fillId="0" borderId="0" xfId="0" applyFont="1"/>
    <xf numFmtId="164" fontId="13" fillId="3" borderId="32" xfId="0" applyNumberFormat="1" applyFont="1" applyFill="1" applyBorder="1" applyAlignment="1">
      <alignment horizontal="right"/>
    </xf>
    <xf numFmtId="0" fontId="13" fillId="3" borderId="19" xfId="0" applyFont="1" applyFill="1" applyBorder="1"/>
    <xf numFmtId="164" fontId="10" fillId="2" borderId="36" xfId="0" applyNumberFormat="1" applyFont="1" applyFill="1" applyBorder="1"/>
    <xf numFmtId="164" fontId="10" fillId="2" borderId="24" xfId="0" applyNumberFormat="1" applyFont="1" applyFill="1" applyBorder="1"/>
    <xf numFmtId="164" fontId="13" fillId="2" borderId="26" xfId="0" applyNumberFormat="1" applyFont="1" applyFill="1" applyBorder="1"/>
    <xf numFmtId="0" fontId="13" fillId="2" borderId="19" xfId="0" applyFont="1" applyFill="1" applyBorder="1"/>
    <xf numFmtId="0" fontId="13" fillId="2" borderId="36" xfId="0" applyFont="1" applyFill="1" applyBorder="1"/>
    <xf numFmtId="0" fontId="13" fillId="2" borderId="24" xfId="0" applyFont="1" applyFill="1" applyBorder="1"/>
    <xf numFmtId="164" fontId="14" fillId="2" borderId="1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16" xfId="0" applyNumberFormat="1" applyFont="1" applyFill="1" applyBorder="1"/>
    <xf numFmtId="164" fontId="13" fillId="3" borderId="18" xfId="0" applyNumberFormat="1" applyFont="1" applyFill="1" applyBorder="1"/>
    <xf numFmtId="164" fontId="10" fillId="2" borderId="45" xfId="0" applyNumberFormat="1" applyFont="1" applyFill="1" applyBorder="1"/>
    <xf numFmtId="164" fontId="10" fillId="2" borderId="46" xfId="0" applyNumberFormat="1" applyFont="1" applyFill="1" applyBorder="1"/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165" fontId="10" fillId="2" borderId="3" xfId="0" applyNumberFormat="1" applyFont="1" applyFill="1" applyBorder="1"/>
    <xf numFmtId="164" fontId="13" fillId="3" borderId="35" xfId="0" applyNumberFormat="1" applyFont="1" applyFill="1" applyBorder="1"/>
    <xf numFmtId="170" fontId="0" fillId="0" borderId="0" xfId="0" applyNumberFormat="1"/>
    <xf numFmtId="171" fontId="0" fillId="0" borderId="0" xfId="0" applyNumberFormat="1"/>
    <xf numFmtId="164" fontId="13" fillId="3" borderId="32" xfId="0" applyNumberFormat="1" applyFont="1" applyFill="1" applyBorder="1" applyAlignment="1">
      <alignment horizontal="right"/>
    </xf>
    <xf numFmtId="170" fontId="0" fillId="0" borderId="0" xfId="0" applyNumberFormat="1" applyFill="1"/>
    <xf numFmtId="164" fontId="13" fillId="3" borderId="2" xfId="0" applyNumberFormat="1" applyFont="1" applyFill="1" applyBorder="1" applyAlignment="1">
      <alignment horizontal="right"/>
    </xf>
    <xf numFmtId="164" fontId="13" fillId="3" borderId="32" xfId="0" applyNumberFormat="1" applyFont="1" applyFill="1" applyBorder="1" applyAlignment="1">
      <alignment horizontal="right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2"/>
  <sheetViews>
    <sheetView tabSelected="1" workbookViewId="0">
      <selection activeCell="H39" sqref="H39"/>
    </sheetView>
  </sheetViews>
  <sheetFormatPr defaultRowHeight="12.75" x14ac:dyDescent="0.2"/>
  <cols>
    <col min="2" max="2" width="29.42578125" customWidth="1"/>
    <col min="3" max="3" width="13.28515625" customWidth="1"/>
    <col min="4" max="10" width="10.85546875" customWidth="1"/>
    <col min="11" max="11" width="11.85546875" customWidth="1"/>
    <col min="12" max="12" width="10.85546875" customWidth="1"/>
    <col min="13" max="13" width="11" bestFit="1" customWidth="1"/>
    <col min="14" max="14" width="9.5703125" bestFit="1" customWidth="1"/>
    <col min="15" max="15" width="11.42578125" customWidth="1"/>
  </cols>
  <sheetData>
    <row r="2" spans="2:15" ht="13.5" thickBot="1" x14ac:dyDescent="0.25">
      <c r="D2" s="4"/>
    </row>
    <row r="3" spans="2:15" ht="21" customHeight="1" x14ac:dyDescent="0.25">
      <c r="B3" s="70"/>
      <c r="C3" s="71" t="s">
        <v>17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2:15" x14ac:dyDescent="0.2">
      <c r="B4" s="7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2:15" x14ac:dyDescent="0.2">
      <c r="B5" s="72"/>
      <c r="C5" s="58" t="s">
        <v>48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60"/>
    </row>
    <row r="6" spans="2:15" x14ac:dyDescent="0.2">
      <c r="B6" s="72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2:15" ht="19.5" thickBot="1" x14ac:dyDescent="0.35">
      <c r="B7" s="73"/>
      <c r="C7" s="62"/>
      <c r="D7" s="62"/>
      <c r="E7" s="62"/>
      <c r="F7" s="62"/>
      <c r="G7" s="62"/>
      <c r="H7" s="74">
        <v>2019</v>
      </c>
      <c r="I7" s="62"/>
      <c r="J7" s="62"/>
      <c r="K7" s="62"/>
      <c r="L7" s="62"/>
      <c r="M7" s="62"/>
      <c r="N7" s="62"/>
      <c r="O7" s="63"/>
    </row>
    <row r="8" spans="2:15" ht="19.5" customHeight="1" thickBot="1" x14ac:dyDescent="0.25">
      <c r="B8" s="6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77" t="s">
        <v>18</v>
      </c>
      <c r="O8" s="14"/>
    </row>
    <row r="9" spans="2:15" s="6" customFormat="1" ht="16.5" customHeight="1" x14ac:dyDescent="0.2">
      <c r="B9" s="78"/>
      <c r="C9" s="79" t="s">
        <v>1</v>
      </c>
      <c r="D9" s="79" t="s">
        <v>2</v>
      </c>
      <c r="E9" s="79" t="s">
        <v>3</v>
      </c>
      <c r="F9" s="79" t="s">
        <v>4</v>
      </c>
      <c r="G9" s="79" t="s">
        <v>5</v>
      </c>
      <c r="H9" s="79" t="s">
        <v>6</v>
      </c>
      <c r="I9" s="79" t="s">
        <v>7</v>
      </c>
      <c r="J9" s="79" t="s">
        <v>8</v>
      </c>
      <c r="K9" s="79" t="s">
        <v>9</v>
      </c>
      <c r="L9" s="79" t="s">
        <v>10</v>
      </c>
      <c r="M9" s="79" t="s">
        <v>11</v>
      </c>
      <c r="N9" s="79" t="s">
        <v>12</v>
      </c>
      <c r="O9" s="80" t="s">
        <v>13</v>
      </c>
    </row>
    <row r="10" spans="2:15" s="7" customFormat="1" ht="23.25" customHeight="1" thickBot="1" x14ac:dyDescent="0.25">
      <c r="B10" s="81"/>
      <c r="C10" s="82" t="s">
        <v>19</v>
      </c>
      <c r="D10" s="82" t="s">
        <v>20</v>
      </c>
      <c r="E10" s="82" t="s">
        <v>21</v>
      </c>
      <c r="F10" s="82" t="s">
        <v>22</v>
      </c>
      <c r="G10" s="82" t="s">
        <v>23</v>
      </c>
      <c r="H10" s="82" t="s">
        <v>24</v>
      </c>
      <c r="I10" s="82" t="s">
        <v>25</v>
      </c>
      <c r="J10" s="82" t="s">
        <v>26</v>
      </c>
      <c r="K10" s="82" t="s">
        <v>27</v>
      </c>
      <c r="L10" s="82" t="s">
        <v>28</v>
      </c>
      <c r="M10" s="82" t="s">
        <v>29</v>
      </c>
      <c r="N10" s="82" t="s">
        <v>30</v>
      </c>
      <c r="O10" s="83" t="s">
        <v>31</v>
      </c>
    </row>
    <row r="11" spans="2:15" x14ac:dyDescent="0.2">
      <c r="B11" s="154" t="s">
        <v>88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2:15" x14ac:dyDescent="0.2">
      <c r="B12" s="66" t="s">
        <v>32</v>
      </c>
      <c r="C12" s="86">
        <v>5512.0254800000002</v>
      </c>
      <c r="D12" s="86">
        <v>5706.2124700000004</v>
      </c>
      <c r="E12" s="86">
        <v>4803.9745499999999</v>
      </c>
      <c r="F12" s="86">
        <v>3601.4643599999999</v>
      </c>
      <c r="G12" s="86">
        <v>3349.0013000000004</v>
      </c>
      <c r="H12" s="86">
        <v>4179.2999799999998</v>
      </c>
      <c r="I12" s="86">
        <v>6377.0286699999997</v>
      </c>
      <c r="J12" s="86"/>
      <c r="K12" s="86"/>
      <c r="L12" s="86"/>
      <c r="M12" s="86"/>
      <c r="N12" s="86"/>
      <c r="O12" s="85">
        <f>SUM(C12:N12)</f>
        <v>33529.006809999999</v>
      </c>
    </row>
    <row r="13" spans="2:15" x14ac:dyDescent="0.2">
      <c r="B13" s="65" t="s">
        <v>33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47"/>
      <c r="O13" s="68"/>
    </row>
    <row r="14" spans="2:15" x14ac:dyDescent="0.2">
      <c r="B14" s="66" t="s">
        <v>34</v>
      </c>
      <c r="C14" s="86">
        <v>3561.4090799999999</v>
      </c>
      <c r="D14" s="86">
        <v>3403.31115</v>
      </c>
      <c r="E14" s="86">
        <v>3752.69733</v>
      </c>
      <c r="F14" s="86">
        <v>3488.6194299999997</v>
      </c>
      <c r="G14" s="86">
        <v>3596.3151500000004</v>
      </c>
      <c r="H14" s="86">
        <v>3562.5505800000001</v>
      </c>
      <c r="I14" s="86">
        <v>4472.0764900000004</v>
      </c>
      <c r="J14" s="86"/>
      <c r="K14" s="86"/>
      <c r="L14" s="86"/>
      <c r="M14" s="86"/>
      <c r="N14" s="149"/>
      <c r="O14" s="85">
        <f>SUM(C14:N14)</f>
        <v>25836.979210000001</v>
      </c>
    </row>
    <row r="15" spans="2:15" x14ac:dyDescent="0.2">
      <c r="B15" s="65" t="s">
        <v>35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147"/>
      <c r="O15" s="68"/>
    </row>
    <row r="16" spans="2:15" x14ac:dyDescent="0.2">
      <c r="B16" s="66" t="s">
        <v>36</v>
      </c>
      <c r="C16" s="86">
        <v>136.50190000000001</v>
      </c>
      <c r="D16" s="86">
        <v>116.3433</v>
      </c>
      <c r="E16" s="86">
        <v>140.68329999999997</v>
      </c>
      <c r="F16" s="86">
        <v>108.03580000000001</v>
      </c>
      <c r="G16" s="86">
        <v>136.71789999999999</v>
      </c>
      <c r="H16" s="86">
        <v>62.094260000000006</v>
      </c>
      <c r="I16" s="86">
        <v>25.868599999999997</v>
      </c>
      <c r="J16" s="86"/>
      <c r="K16" s="86"/>
      <c r="L16" s="86"/>
      <c r="M16" s="86"/>
      <c r="N16" s="149"/>
      <c r="O16" s="85">
        <f>SUM(C16:N16)</f>
        <v>726.24505999999997</v>
      </c>
    </row>
    <row r="17" spans="2:18" x14ac:dyDescent="0.2">
      <c r="B17" s="65" t="s">
        <v>94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47"/>
      <c r="O17" s="68"/>
    </row>
    <row r="18" spans="2:18" x14ac:dyDescent="0.2">
      <c r="B18" s="66" t="s">
        <v>95</v>
      </c>
      <c r="C18" s="86">
        <v>5414.1917616950004</v>
      </c>
      <c r="D18" s="86">
        <v>3575.592306775</v>
      </c>
      <c r="E18" s="86">
        <v>4270.2305127100008</v>
      </c>
      <c r="F18" s="86">
        <v>3129.9408389399996</v>
      </c>
      <c r="G18" s="86">
        <v>2942.8716651750005</v>
      </c>
      <c r="H18" s="86">
        <v>3002.3891092749996</v>
      </c>
      <c r="I18" s="86">
        <v>6022.893223850001</v>
      </c>
      <c r="J18" s="86"/>
      <c r="K18" s="86"/>
      <c r="L18" s="86"/>
      <c r="M18" s="86"/>
      <c r="N18" s="149"/>
      <c r="O18" s="85">
        <f>SUM(C18:N18)</f>
        <v>28358.109418420001</v>
      </c>
    </row>
    <row r="19" spans="2:18" x14ac:dyDescent="0.2">
      <c r="B19" s="65" t="s">
        <v>37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147"/>
      <c r="O19" s="68"/>
    </row>
    <row r="20" spans="2:18" x14ac:dyDescent="0.2">
      <c r="B20" s="66" t="s">
        <v>38</v>
      </c>
      <c r="C20" s="86">
        <v>331.85326973799999</v>
      </c>
      <c r="D20" s="86">
        <v>302.15699632500002</v>
      </c>
      <c r="E20" s="170">
        <v>336.75167456600002</v>
      </c>
      <c r="F20" s="170">
        <v>340.94365865499998</v>
      </c>
      <c r="G20" s="170">
        <v>355.675022184</v>
      </c>
      <c r="H20" s="170">
        <v>329.14110531429998</v>
      </c>
      <c r="I20" s="170">
        <v>326.35824962430002</v>
      </c>
      <c r="J20" s="86"/>
      <c r="K20" s="86"/>
      <c r="L20" s="86"/>
      <c r="M20" s="86"/>
      <c r="N20" s="149"/>
      <c r="O20" s="87">
        <f>SUM(C20:N20)</f>
        <v>2322.8799764065998</v>
      </c>
    </row>
    <row r="21" spans="2:18" x14ac:dyDescent="0.2">
      <c r="B21" s="65" t="s">
        <v>39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85"/>
    </row>
    <row r="22" spans="2:18" x14ac:dyDescent="0.2">
      <c r="B22" s="66" t="s">
        <v>40</v>
      </c>
      <c r="C22" s="86">
        <f t="shared" ref="C22:O22" si="0">SUM(C11:C21)</f>
        <v>14955.981491432998</v>
      </c>
      <c r="D22" s="86">
        <f t="shared" si="0"/>
        <v>13103.616223100002</v>
      </c>
      <c r="E22" s="86">
        <f t="shared" si="0"/>
        <v>13304.337367276001</v>
      </c>
      <c r="F22" s="86">
        <f t="shared" si="0"/>
        <v>10669.004087595</v>
      </c>
      <c r="G22" s="86">
        <f t="shared" si="0"/>
        <v>10380.581037358999</v>
      </c>
      <c r="H22" s="86">
        <f t="shared" si="0"/>
        <v>11135.475034589299</v>
      </c>
      <c r="I22" s="86">
        <f t="shared" si="0"/>
        <v>17224.225233474299</v>
      </c>
      <c r="J22" s="86"/>
      <c r="K22" s="86"/>
      <c r="L22" s="86"/>
      <c r="M22" s="86"/>
      <c r="N22" s="86"/>
      <c r="O22" s="87">
        <f t="shared" si="0"/>
        <v>90773.220474826609</v>
      </c>
      <c r="R22" s="172"/>
    </row>
    <row r="23" spans="2:18" x14ac:dyDescent="0.2">
      <c r="B23" s="65" t="s">
        <v>14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2:18" x14ac:dyDescent="0.2">
      <c r="B24" s="66" t="s">
        <v>41</v>
      </c>
      <c r="C24" s="86">
        <v>7649.2445335499997</v>
      </c>
      <c r="D24" s="86">
        <v>7169.3713334445001</v>
      </c>
      <c r="E24" s="86">
        <v>7708.1758808710001</v>
      </c>
      <c r="F24" s="86">
        <v>9972.7600088524996</v>
      </c>
      <c r="G24" s="86">
        <v>11592.394262747501</v>
      </c>
      <c r="H24" s="86">
        <v>9604.9246040155012</v>
      </c>
      <c r="I24" s="86">
        <v>7632.3332370824992</v>
      </c>
      <c r="J24" s="86"/>
      <c r="K24" s="86"/>
      <c r="L24" s="86"/>
      <c r="M24" s="86"/>
      <c r="N24" s="86"/>
      <c r="O24" s="87">
        <f>SUM(C24:N24)</f>
        <v>61329.203860563495</v>
      </c>
      <c r="R24" s="172"/>
    </row>
    <row r="25" spans="2:18" x14ac:dyDescent="0.2">
      <c r="B25" s="65" t="s">
        <v>85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2:18" x14ac:dyDescent="0.2">
      <c r="B26" s="66" t="s">
        <v>84</v>
      </c>
      <c r="C26" s="86">
        <v>3240.2971406041675</v>
      </c>
      <c r="D26" s="86">
        <v>3069.423216131122</v>
      </c>
      <c r="E26" s="86">
        <v>3625.3400516843985</v>
      </c>
      <c r="F26" s="86">
        <v>2949.9677349912354</v>
      </c>
      <c r="G26" s="86">
        <v>2819.3362590601764</v>
      </c>
      <c r="H26" s="86">
        <v>3299.7602974858996</v>
      </c>
      <c r="I26" s="86">
        <v>3674.996994142638</v>
      </c>
      <c r="J26" s="86"/>
      <c r="K26" s="86"/>
      <c r="L26" s="86"/>
      <c r="M26" s="86"/>
      <c r="N26" s="86"/>
      <c r="O26" s="87">
        <f>SUM(C26:N26)</f>
        <v>22679.121694099638</v>
      </c>
    </row>
    <row r="27" spans="2:18" x14ac:dyDescent="0.2">
      <c r="B27" s="65" t="s">
        <v>42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8" spans="2:18" x14ac:dyDescent="0.2">
      <c r="B28" s="66" t="s">
        <v>43</v>
      </c>
      <c r="C28" s="135">
        <f>C22+C24+C26</f>
        <v>25845.523165587168</v>
      </c>
      <c r="D28" s="135">
        <f t="shared" ref="D28:O28" si="1">D22+D24+D26</f>
        <v>23342.410772675627</v>
      </c>
      <c r="E28" s="135">
        <f t="shared" si="1"/>
        <v>24637.853299831397</v>
      </c>
      <c r="F28" s="135">
        <f t="shared" si="1"/>
        <v>23591.731831438734</v>
      </c>
      <c r="G28" s="135">
        <f t="shared" si="1"/>
        <v>24792.311559166676</v>
      </c>
      <c r="H28" s="135">
        <f t="shared" si="1"/>
        <v>24040.159936090702</v>
      </c>
      <c r="I28" s="135">
        <f t="shared" si="1"/>
        <v>28531.555464699435</v>
      </c>
      <c r="J28" s="135"/>
      <c r="K28" s="135"/>
      <c r="L28" s="135"/>
      <c r="M28" s="135"/>
      <c r="N28" s="135"/>
      <c r="O28" s="157">
        <f t="shared" si="1"/>
        <v>174781.54602948972</v>
      </c>
      <c r="R28" s="144"/>
    </row>
    <row r="29" spans="2:18" x14ac:dyDescent="0.2">
      <c r="B29" s="133" t="s">
        <v>15</v>
      </c>
      <c r="C29" s="67"/>
      <c r="D29" s="13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</row>
    <row r="30" spans="2:18" x14ac:dyDescent="0.2">
      <c r="B30" s="136" t="s">
        <v>44</v>
      </c>
      <c r="C30" s="84">
        <v>142.59654999999998</v>
      </c>
      <c r="D30" s="137">
        <v>175.964</v>
      </c>
      <c r="E30" s="84">
        <v>259.04500000000002</v>
      </c>
      <c r="F30" s="86">
        <v>120.35713</v>
      </c>
      <c r="G30" s="86">
        <v>136.68343999999999</v>
      </c>
      <c r="H30" s="84">
        <v>154.74376999999998</v>
      </c>
      <c r="I30" s="86">
        <v>164.11007000000001</v>
      </c>
      <c r="J30" s="86"/>
      <c r="K30" s="86"/>
      <c r="L30" s="86"/>
      <c r="M30" s="86"/>
      <c r="N30" s="84"/>
      <c r="O30" s="87">
        <f>SUM(C30:N30)</f>
        <v>1153.4999599999999</v>
      </c>
      <c r="Q30" s="143"/>
    </row>
    <row r="31" spans="2:18" x14ac:dyDescent="0.2">
      <c r="B31" s="133" t="s">
        <v>16</v>
      </c>
      <c r="C31" s="168"/>
      <c r="D31" s="166"/>
      <c r="E31" s="67"/>
      <c r="F31" s="134"/>
      <c r="G31" s="147"/>
      <c r="H31" s="67"/>
      <c r="I31" s="134"/>
      <c r="J31" s="67"/>
      <c r="K31" s="67"/>
      <c r="L31" s="67"/>
      <c r="M31" s="147"/>
      <c r="N31" s="67"/>
      <c r="O31" s="148"/>
      <c r="R31" s="144"/>
    </row>
    <row r="32" spans="2:18" x14ac:dyDescent="0.2">
      <c r="B32" s="136" t="s">
        <v>45</v>
      </c>
      <c r="C32" s="169">
        <v>251.9496</v>
      </c>
      <c r="D32" s="167">
        <v>321.80791000000005</v>
      </c>
      <c r="E32" s="86">
        <v>264.05162999999999</v>
      </c>
      <c r="F32" s="137">
        <v>293.30273999999997</v>
      </c>
      <c r="G32" s="149">
        <v>327.35995999999994</v>
      </c>
      <c r="H32" s="86">
        <v>155.83915999999999</v>
      </c>
      <c r="I32" s="137">
        <v>180.68878999999998</v>
      </c>
      <c r="J32" s="86"/>
      <c r="K32" s="86"/>
      <c r="L32" s="86"/>
      <c r="M32" s="149"/>
      <c r="N32" s="86"/>
      <c r="O32" s="150">
        <f>SUM(C32:N32)</f>
        <v>1794.9997899999998</v>
      </c>
      <c r="Q32" s="142"/>
    </row>
    <row r="33" spans="2:30" s="12" customFormat="1" x14ac:dyDescent="0.2">
      <c r="B33" s="65" t="s">
        <v>46</v>
      </c>
      <c r="C33" s="138"/>
      <c r="D33" s="49"/>
      <c r="E33" s="138"/>
      <c r="F33" s="49"/>
      <c r="G33" s="49"/>
      <c r="H33" s="138"/>
      <c r="I33" s="49"/>
      <c r="J33" s="49"/>
      <c r="K33" s="49"/>
      <c r="L33" s="49"/>
      <c r="M33" s="49"/>
      <c r="N33" s="138"/>
      <c r="O33" s="51"/>
    </row>
    <row r="34" spans="2:30" s="12" customFormat="1" ht="13.5" thickBot="1" x14ac:dyDescent="0.25">
      <c r="B34" s="69" t="s">
        <v>47</v>
      </c>
      <c r="C34" s="75">
        <f>C28+C30-C32</f>
        <v>25736.170115587167</v>
      </c>
      <c r="D34" s="75">
        <f t="shared" ref="D34:N34" si="2">D28+D30-D32</f>
        <v>23196.566862675627</v>
      </c>
      <c r="E34" s="75">
        <f t="shared" si="2"/>
        <v>24632.846669831393</v>
      </c>
      <c r="F34" s="75">
        <f t="shared" si="2"/>
        <v>23418.786221438735</v>
      </c>
      <c r="G34" s="75">
        <f t="shared" si="2"/>
        <v>24601.635039166675</v>
      </c>
      <c r="H34" s="75">
        <f t="shared" si="2"/>
        <v>24039.064546090704</v>
      </c>
      <c r="I34" s="75">
        <f t="shared" si="2"/>
        <v>28514.976744699434</v>
      </c>
      <c r="J34" s="75"/>
      <c r="K34" s="75"/>
      <c r="L34" s="75"/>
      <c r="M34" s="75"/>
      <c r="N34" s="75"/>
      <c r="O34" s="76">
        <f>SUM(C34:N34)</f>
        <v>174140.04619948973</v>
      </c>
      <c r="Q34" s="141"/>
    </row>
    <row r="35" spans="2:30" x14ac:dyDescent="0.2"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5.75" x14ac:dyDescent="0.25">
      <c r="B36" s="152"/>
      <c r="I36" s="3"/>
      <c r="J36" s="3"/>
      <c r="K36" s="3"/>
      <c r="L36" s="3"/>
      <c r="M36" s="3"/>
      <c r="N36" s="3"/>
      <c r="P36" s="172"/>
    </row>
    <row r="37" spans="2:30" ht="15.75" x14ac:dyDescent="0.25">
      <c r="B37" s="152"/>
      <c r="D37" s="144"/>
      <c r="I37" s="3"/>
      <c r="J37" s="3"/>
      <c r="K37" s="3"/>
      <c r="L37" s="3"/>
      <c r="M37" s="3"/>
      <c r="N37" s="3"/>
    </row>
    <row r="38" spans="2:30" x14ac:dyDescent="0.2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</row>
    <row r="39" spans="2:30" x14ac:dyDescent="0.2">
      <c r="C39" s="145"/>
      <c r="D39" s="145"/>
      <c r="E39" s="145"/>
      <c r="F39" s="145"/>
      <c r="G39" s="145"/>
      <c r="H39" s="145"/>
      <c r="I39" s="145"/>
      <c r="J39" s="145"/>
      <c r="K39" s="143"/>
      <c r="L39" s="143"/>
      <c r="M39" s="143"/>
    </row>
    <row r="40" spans="2:30" x14ac:dyDescent="0.2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</row>
    <row r="42" spans="2:30" x14ac:dyDescent="0.2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</row>
  </sheetData>
  <phoneticPr fontId="4" type="noConversion"/>
  <pageMargins left="0" right="0" top="0.5905511811023622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4"/>
  <sheetViews>
    <sheetView workbookViewId="0">
      <selection activeCell="K22" sqref="K22"/>
    </sheetView>
  </sheetViews>
  <sheetFormatPr defaultRowHeight="12.75" x14ac:dyDescent="0.2"/>
  <cols>
    <col min="2" max="2" width="10" bestFit="1" customWidth="1"/>
    <col min="3" max="3" width="24.85546875" customWidth="1"/>
    <col min="4" max="4" width="21.28515625" customWidth="1"/>
    <col min="6" max="7" width="24.85546875" customWidth="1"/>
    <col min="8" max="8" width="10.7109375" customWidth="1"/>
    <col min="9" max="9" width="10.42578125" customWidth="1"/>
    <col min="11" max="11" width="15.42578125" bestFit="1" customWidth="1"/>
  </cols>
  <sheetData>
    <row r="4" spans="2:12" x14ac:dyDescent="0.2">
      <c r="B4" s="11"/>
    </row>
    <row r="5" spans="2:12" ht="13.5" thickBot="1" x14ac:dyDescent="0.25">
      <c r="B5" s="11"/>
      <c r="D5" s="4"/>
    </row>
    <row r="6" spans="2:12" ht="20.25" customHeight="1" x14ac:dyDescent="0.2">
      <c r="B6" s="53"/>
      <c r="C6" s="54" t="s">
        <v>68</v>
      </c>
      <c r="D6" s="55"/>
      <c r="E6" s="55"/>
      <c r="F6" s="55"/>
      <c r="G6" s="55"/>
      <c r="H6" s="55"/>
      <c r="I6" s="56"/>
    </row>
    <row r="7" spans="2:12" ht="13.5" thickBot="1" x14ac:dyDescent="0.25">
      <c r="B7" s="57"/>
      <c r="C7" s="58" t="s">
        <v>56</v>
      </c>
      <c r="D7" s="58"/>
      <c r="E7" s="58"/>
      <c r="F7" s="58"/>
      <c r="G7" s="58"/>
      <c r="H7" s="59"/>
      <c r="I7" s="60"/>
    </row>
    <row r="8" spans="2:12" ht="13.5" thickBot="1" x14ac:dyDescent="0.25">
      <c r="B8" s="61"/>
      <c r="C8" s="62"/>
      <c r="D8" s="62"/>
      <c r="E8" s="62"/>
      <c r="F8" s="62"/>
      <c r="G8" s="62"/>
      <c r="H8" s="112" t="s">
        <v>57</v>
      </c>
      <c r="I8" s="113"/>
    </row>
    <row r="9" spans="2:12" ht="15.75" x14ac:dyDescent="0.25">
      <c r="B9" s="15"/>
      <c r="C9" s="16"/>
      <c r="D9" s="17">
        <v>2018</v>
      </c>
      <c r="E9" s="18"/>
      <c r="F9" s="19"/>
      <c r="G9" s="17">
        <v>2019</v>
      </c>
      <c r="H9" s="18"/>
      <c r="I9" s="20"/>
    </row>
    <row r="10" spans="2:12" x14ac:dyDescent="0.2">
      <c r="B10" s="21"/>
      <c r="C10" s="22"/>
      <c r="D10" s="23"/>
      <c r="E10" s="23"/>
      <c r="F10" s="23"/>
      <c r="G10" s="23"/>
      <c r="H10" s="23"/>
      <c r="I10" s="24"/>
    </row>
    <row r="11" spans="2:12" x14ac:dyDescent="0.2">
      <c r="B11" s="21"/>
      <c r="C11" s="25" t="s">
        <v>90</v>
      </c>
      <c r="D11" s="26" t="s">
        <v>92</v>
      </c>
      <c r="E11" s="26"/>
      <c r="F11" s="26" t="s">
        <v>58</v>
      </c>
      <c r="G11" s="26" t="s">
        <v>91</v>
      </c>
      <c r="H11" s="26"/>
      <c r="I11" s="24"/>
    </row>
    <row r="12" spans="2:12" x14ac:dyDescent="0.2">
      <c r="B12" s="27" t="s">
        <v>52</v>
      </c>
      <c r="C12" s="28"/>
      <c r="D12" s="29" t="s">
        <v>51</v>
      </c>
      <c r="E12" s="29" t="s">
        <v>13</v>
      </c>
      <c r="F12" s="29"/>
      <c r="G12" s="29" t="s">
        <v>51</v>
      </c>
      <c r="H12" s="29" t="s">
        <v>13</v>
      </c>
      <c r="I12" s="30" t="s">
        <v>54</v>
      </c>
    </row>
    <row r="13" spans="2:12" x14ac:dyDescent="0.2">
      <c r="B13" s="31"/>
      <c r="C13" s="32"/>
      <c r="D13" s="33"/>
      <c r="E13" s="33"/>
      <c r="F13" s="34"/>
      <c r="G13" s="33"/>
      <c r="H13" s="33"/>
      <c r="I13" s="35"/>
    </row>
    <row r="14" spans="2:12" x14ac:dyDescent="0.2">
      <c r="B14" s="36"/>
      <c r="C14" s="37" t="s">
        <v>93</v>
      </c>
      <c r="D14" s="38" t="s">
        <v>49</v>
      </c>
      <c r="E14" s="39"/>
      <c r="F14" s="38" t="s">
        <v>90</v>
      </c>
      <c r="G14" s="38" t="s">
        <v>49</v>
      </c>
      <c r="H14" s="39"/>
      <c r="I14" s="40"/>
    </row>
    <row r="15" spans="2:12" x14ac:dyDescent="0.2">
      <c r="B15" s="41" t="s">
        <v>53</v>
      </c>
      <c r="C15" s="42"/>
      <c r="D15" s="43" t="s">
        <v>50</v>
      </c>
      <c r="E15" s="43" t="s">
        <v>31</v>
      </c>
      <c r="F15" s="43"/>
      <c r="G15" s="43" t="s">
        <v>50</v>
      </c>
      <c r="H15" s="43" t="s">
        <v>31</v>
      </c>
      <c r="I15" s="44" t="s">
        <v>55</v>
      </c>
    </row>
    <row r="16" spans="2:12" ht="26.25" customHeight="1" x14ac:dyDescent="0.2">
      <c r="B16" s="45" t="s">
        <v>69</v>
      </c>
      <c r="C16" s="88">
        <v>4255.9735799999999</v>
      </c>
      <c r="D16" s="89">
        <v>22044.931028225339</v>
      </c>
      <c r="E16" s="89">
        <f t="shared" ref="E16:E17" si="0">SUM(C16:D16)</f>
        <v>26300.904608225341</v>
      </c>
      <c r="F16" s="90">
        <v>4281.3225899999998</v>
      </c>
      <c r="G16" s="90">
        <f t="shared" ref="G16:G21" si="1">H16-F16</f>
        <v>21564.200575587169</v>
      </c>
      <c r="H16" s="89">
        <v>25845.523165587168</v>
      </c>
      <c r="I16" s="91">
        <f t="shared" ref="I16" si="2">H16/E16*100-100</f>
        <v>-1.7314288212571824</v>
      </c>
      <c r="K16" s="172"/>
      <c r="L16" s="5"/>
    </row>
    <row r="17" spans="2:12" ht="26.25" customHeight="1" x14ac:dyDescent="0.2">
      <c r="B17" s="45" t="s">
        <v>70</v>
      </c>
      <c r="C17" s="88">
        <v>3394.6526399999998</v>
      </c>
      <c r="D17" s="89">
        <v>19854.038722208199</v>
      </c>
      <c r="E17" s="89">
        <f t="shared" si="0"/>
        <v>23248.691362208199</v>
      </c>
      <c r="F17" s="90">
        <v>4009.8574100000001</v>
      </c>
      <c r="G17" s="90">
        <f t="shared" si="1"/>
        <v>19332.553362675619</v>
      </c>
      <c r="H17" s="89">
        <v>23342.410772675619</v>
      </c>
      <c r="I17" s="91">
        <f>H17/E17*100-100</f>
        <v>0.40311692820596079</v>
      </c>
      <c r="K17" s="172"/>
      <c r="L17" s="5"/>
    </row>
    <row r="18" spans="2:12" ht="24.75" customHeight="1" x14ac:dyDescent="0.2">
      <c r="B18" s="45" t="s">
        <v>71</v>
      </c>
      <c r="C18" s="88">
        <v>3347.4954000000002</v>
      </c>
      <c r="D18" s="89">
        <v>21468.068328416026</v>
      </c>
      <c r="E18" s="89">
        <f t="shared" ref="E18" si="3">SUM(C18:D18)</f>
        <v>24815.563728416026</v>
      </c>
      <c r="F18" s="90">
        <v>4182.5863100000006</v>
      </c>
      <c r="G18" s="90">
        <f t="shared" si="1"/>
        <v>20455.266989831405</v>
      </c>
      <c r="H18" s="89">
        <v>24637.853299831404</v>
      </c>
      <c r="I18" s="91">
        <f>H18/E18*100-100</f>
        <v>-0.71612489053039496</v>
      </c>
      <c r="K18" s="172"/>
      <c r="L18" s="5"/>
    </row>
    <row r="19" spans="2:12" ht="24.75" customHeight="1" x14ac:dyDescent="0.2">
      <c r="B19" s="45" t="s">
        <v>72</v>
      </c>
      <c r="C19" s="88">
        <v>3184.37698</v>
      </c>
      <c r="D19" s="89">
        <v>20240.418795021691</v>
      </c>
      <c r="E19" s="89">
        <f t="shared" ref="E19" si="4">SUM(C19:D19)</f>
        <v>23424.795775021692</v>
      </c>
      <c r="F19" s="90">
        <v>4403.9044600000007</v>
      </c>
      <c r="G19" s="90">
        <f t="shared" si="1"/>
        <v>19187.827371438736</v>
      </c>
      <c r="H19" s="89">
        <v>23591.731831438738</v>
      </c>
      <c r="I19" s="91">
        <f>H19/E19*100-100</f>
        <v>0.71264679538872144</v>
      </c>
      <c r="K19" s="172"/>
      <c r="L19" s="5"/>
    </row>
    <row r="20" spans="2:12" ht="24.75" customHeight="1" x14ac:dyDescent="0.2">
      <c r="B20" s="45" t="s">
        <v>73</v>
      </c>
      <c r="C20" s="88">
        <v>3196.3097499999999</v>
      </c>
      <c r="D20" s="89">
        <v>20613.839668512039</v>
      </c>
      <c r="E20" s="89">
        <f t="shared" ref="E20:E21" si="5">SUM(C20:D20)</f>
        <v>23810.149418512039</v>
      </c>
      <c r="F20" s="90">
        <v>4741.77153</v>
      </c>
      <c r="G20" s="90">
        <f t="shared" si="1"/>
        <v>20050.540029166681</v>
      </c>
      <c r="H20" s="89">
        <v>24792.311559166679</v>
      </c>
      <c r="I20" s="91">
        <f>H20/E20*100-100</f>
        <v>4.1249726047120987</v>
      </c>
      <c r="K20" s="172"/>
      <c r="L20" s="5"/>
    </row>
    <row r="21" spans="2:12" ht="24.75" customHeight="1" x14ac:dyDescent="0.2">
      <c r="B21" s="45" t="s">
        <v>74</v>
      </c>
      <c r="C21" s="88">
        <v>3003.0296400000002</v>
      </c>
      <c r="D21" s="89">
        <v>20914.567743659129</v>
      </c>
      <c r="E21" s="89">
        <f t="shared" si="5"/>
        <v>23917.597383659129</v>
      </c>
      <c r="F21" s="90">
        <v>5590.5934900000002</v>
      </c>
      <c r="G21" s="90">
        <f t="shared" si="1"/>
        <v>18449.566446090699</v>
      </c>
      <c r="H21" s="89">
        <v>24040.159936090698</v>
      </c>
      <c r="I21" s="91">
        <f>H21/E21*100-100</f>
        <v>0.51243672374594951</v>
      </c>
      <c r="K21" s="172"/>
      <c r="L21" s="5"/>
    </row>
    <row r="22" spans="2:12" ht="26.25" customHeight="1" x14ac:dyDescent="0.2">
      <c r="B22" s="45" t="s">
        <v>75</v>
      </c>
      <c r="C22" s="88">
        <v>5537.8094700000001</v>
      </c>
      <c r="D22" s="89">
        <v>23709.108820579448</v>
      </c>
      <c r="E22" s="89">
        <f t="shared" ref="E22" si="6">SUM(C22:D22)</f>
        <v>29246.918290579448</v>
      </c>
      <c r="F22" s="90">
        <v>6069.0573199999999</v>
      </c>
      <c r="G22" s="90">
        <f t="shared" ref="G22" si="7">H22-F22</f>
        <v>22462.498144699442</v>
      </c>
      <c r="H22" s="89">
        <v>28531.555464699442</v>
      </c>
      <c r="I22" s="91">
        <f>H22/E22*100-100</f>
        <v>-2.4459425734109743</v>
      </c>
      <c r="K22" s="2"/>
      <c r="L22" s="5"/>
    </row>
    <row r="23" spans="2:12" ht="24.75" customHeight="1" x14ac:dyDescent="0.2">
      <c r="B23" s="45" t="s">
        <v>76</v>
      </c>
      <c r="C23" s="88"/>
      <c r="D23" s="89"/>
      <c r="E23" s="89"/>
      <c r="F23" s="90"/>
      <c r="G23" s="90"/>
      <c r="H23" s="89"/>
      <c r="I23" s="91"/>
      <c r="K23" s="2"/>
      <c r="L23" s="5"/>
    </row>
    <row r="24" spans="2:12" ht="25.5" customHeight="1" x14ac:dyDescent="0.2">
      <c r="B24" s="45" t="s">
        <v>77</v>
      </c>
      <c r="C24" s="88"/>
      <c r="D24" s="89"/>
      <c r="E24" s="89"/>
      <c r="F24" s="90"/>
      <c r="G24" s="90"/>
      <c r="H24" s="89"/>
      <c r="I24" s="91"/>
      <c r="K24" s="2"/>
      <c r="L24" s="5"/>
    </row>
    <row r="25" spans="2:12" ht="24.75" customHeight="1" x14ac:dyDescent="0.2">
      <c r="B25" s="45" t="s">
        <v>78</v>
      </c>
      <c r="C25" s="88"/>
      <c r="D25" s="89"/>
      <c r="E25" s="89"/>
      <c r="F25" s="90"/>
      <c r="G25" s="90"/>
      <c r="H25" s="89"/>
      <c r="I25" s="91"/>
      <c r="K25" s="2"/>
      <c r="L25" s="5"/>
    </row>
    <row r="26" spans="2:12" ht="25.5" customHeight="1" x14ac:dyDescent="0.2">
      <c r="B26" s="45" t="s">
        <v>79</v>
      </c>
      <c r="C26" s="88"/>
      <c r="D26" s="89"/>
      <c r="E26" s="89"/>
      <c r="F26" s="90"/>
      <c r="G26" s="90"/>
      <c r="H26" s="89"/>
      <c r="I26" s="91"/>
      <c r="K26" s="2"/>
      <c r="L26" s="5"/>
    </row>
    <row r="27" spans="2:12" ht="25.5" customHeight="1" x14ac:dyDescent="0.2">
      <c r="B27" s="45" t="s">
        <v>80</v>
      </c>
      <c r="C27" s="88"/>
      <c r="D27" s="89"/>
      <c r="E27" s="89"/>
      <c r="F27" s="90"/>
      <c r="G27" s="90"/>
      <c r="H27" s="89"/>
      <c r="I27" s="91"/>
      <c r="K27" s="2"/>
      <c r="L27" s="5"/>
    </row>
    <row r="28" spans="2:12" x14ac:dyDescent="0.2">
      <c r="B28" s="46" t="s">
        <v>13</v>
      </c>
      <c r="C28" s="48"/>
      <c r="D28" s="49"/>
      <c r="E28" s="49"/>
      <c r="F28" s="50"/>
      <c r="G28" s="50"/>
      <c r="H28" s="49"/>
      <c r="I28" s="176">
        <f>H29/E29*100-100</f>
        <v>9.6847192601217102E-3</v>
      </c>
    </row>
    <row r="29" spans="2:12" ht="13.5" thickBot="1" x14ac:dyDescent="0.25">
      <c r="B29" s="47" t="s">
        <v>31</v>
      </c>
      <c r="C29" s="52">
        <f>SUM(C16:C28)</f>
        <v>25919.64746</v>
      </c>
      <c r="D29" s="52">
        <f>SUM(D16:D28)</f>
        <v>148844.97310662188</v>
      </c>
      <c r="E29" s="52">
        <f>SUM(C29:D29)</f>
        <v>174764.62056662189</v>
      </c>
      <c r="F29" s="153">
        <f>SUM(F16:F27)</f>
        <v>33279.093110000002</v>
      </c>
      <c r="G29" s="153">
        <f>SUM(G16:G28)</f>
        <v>141502.45291948973</v>
      </c>
      <c r="H29" s="174">
        <f>SUM(H16:H27)</f>
        <v>174781.54602948978</v>
      </c>
      <c r="I29" s="177"/>
      <c r="L29" s="5"/>
    </row>
    <row r="30" spans="2:12" x14ac:dyDescent="0.2">
      <c r="B30" s="11"/>
    </row>
    <row r="31" spans="2:12" ht="15" x14ac:dyDescent="0.25">
      <c r="B31" s="151"/>
    </row>
    <row r="32" spans="2:12" ht="15" x14ac:dyDescent="0.25">
      <c r="B32" s="151"/>
      <c r="C32" s="1"/>
      <c r="D32" s="1"/>
      <c r="E32" s="1"/>
      <c r="F32" s="175"/>
      <c r="G32" s="144"/>
    </row>
    <row r="33" spans="2:8" x14ac:dyDescent="0.2">
      <c r="B33" s="11"/>
    </row>
    <row r="34" spans="2:8" x14ac:dyDescent="0.2">
      <c r="H34" s="172"/>
    </row>
  </sheetData>
  <mergeCells count="1">
    <mergeCell ref="I28:I29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7" zoomScale="90" zoomScaleNormal="90" workbookViewId="0">
      <pane xSplit="3" ySplit="4" topLeftCell="D11" activePane="bottomRight" state="frozen"/>
      <selection activeCell="A7" sqref="A7"/>
      <selection pane="topRight" activeCell="D7" sqref="D7"/>
      <selection pane="bottomLeft" activeCell="A11" sqref="A11"/>
      <selection pane="bottomRight" activeCell="K50" sqref="K50"/>
    </sheetView>
  </sheetViews>
  <sheetFormatPr defaultRowHeight="12.75" x14ac:dyDescent="0.2"/>
  <cols>
    <col min="2" max="2" width="34.5703125" bestFit="1" customWidth="1"/>
    <col min="3" max="3" width="38.28515625" customWidth="1"/>
    <col min="4" max="4" width="17.42578125" customWidth="1"/>
    <col min="5" max="5" width="15.140625" customWidth="1"/>
    <col min="6" max="6" width="15.28515625" customWidth="1"/>
    <col min="7" max="7" width="16" customWidth="1"/>
    <col min="8" max="8" width="15.5703125" customWidth="1"/>
    <col min="9" max="9" width="12.5703125" customWidth="1"/>
    <col min="10" max="11" width="13.28515625" customWidth="1"/>
    <col min="12" max="12" width="14.28515625" customWidth="1"/>
    <col min="13" max="14" width="15.28515625" bestFit="1" customWidth="1"/>
    <col min="15" max="15" width="14.140625" customWidth="1"/>
    <col min="16" max="16" width="12" customWidth="1"/>
    <col min="18" max="18" width="12" bestFit="1" customWidth="1"/>
  </cols>
  <sheetData>
    <row r="1" spans="1:16" x14ac:dyDescent="0.2">
      <c r="C1" t="s">
        <v>0</v>
      </c>
    </row>
    <row r="3" spans="1:16" ht="13.5" thickBot="1" x14ac:dyDescent="0.25"/>
    <row r="4" spans="1:16" s="8" customFormat="1" ht="12.75" customHeight="1" x14ac:dyDescent="0.2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4"/>
    </row>
    <row r="5" spans="1:16" s="9" customFormat="1" ht="21" customHeight="1" x14ac:dyDescent="0.2">
      <c r="B5" s="178" t="s">
        <v>65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80"/>
    </row>
    <row r="6" spans="1:16" s="9" customFormat="1" ht="13.5" customHeight="1" x14ac:dyDescent="0.2">
      <c r="B6" s="181" t="s">
        <v>66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1:16" s="9" customFormat="1" ht="24" customHeight="1" thickBot="1" x14ac:dyDescent="0.35">
      <c r="B7" s="184">
        <v>2019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</row>
    <row r="8" spans="1:16" ht="13.5" thickBot="1" x14ac:dyDescent="0.25">
      <c r="A8" s="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11" t="s">
        <v>67</v>
      </c>
      <c r="P8" s="96"/>
    </row>
    <row r="9" spans="1:16" x14ac:dyDescent="0.2">
      <c r="B9" s="114"/>
      <c r="C9" s="124"/>
      <c r="D9" s="115" t="s">
        <v>1</v>
      </c>
      <c r="E9" s="79" t="s">
        <v>2</v>
      </c>
      <c r="F9" s="115" t="s">
        <v>3</v>
      </c>
      <c r="G9" s="79" t="s">
        <v>4</v>
      </c>
      <c r="H9" s="115" t="s">
        <v>5</v>
      </c>
      <c r="I9" s="79" t="s">
        <v>6</v>
      </c>
      <c r="J9" s="115" t="s">
        <v>7</v>
      </c>
      <c r="K9" s="79" t="s">
        <v>8</v>
      </c>
      <c r="L9" s="115" t="s">
        <v>9</v>
      </c>
      <c r="M9" s="79" t="s">
        <v>10</v>
      </c>
      <c r="N9" s="115" t="s">
        <v>11</v>
      </c>
      <c r="O9" s="79" t="s">
        <v>12</v>
      </c>
      <c r="P9" s="80" t="s">
        <v>13</v>
      </c>
    </row>
    <row r="10" spans="1:16" ht="13.5" thickBot="1" x14ac:dyDescent="0.25">
      <c r="B10" s="97"/>
      <c r="C10" s="125"/>
      <c r="D10" s="119" t="s">
        <v>19</v>
      </c>
      <c r="E10" s="98" t="s">
        <v>20</v>
      </c>
      <c r="F10" s="99" t="s">
        <v>21</v>
      </c>
      <c r="G10" s="98" t="s">
        <v>22</v>
      </c>
      <c r="H10" s="99" t="s">
        <v>23</v>
      </c>
      <c r="I10" s="98" t="s">
        <v>24</v>
      </c>
      <c r="J10" s="99" t="s">
        <v>25</v>
      </c>
      <c r="K10" s="98" t="s">
        <v>26</v>
      </c>
      <c r="L10" s="99" t="s">
        <v>27</v>
      </c>
      <c r="M10" s="98" t="s">
        <v>28</v>
      </c>
      <c r="N10" s="99" t="s">
        <v>29</v>
      </c>
      <c r="O10" s="98" t="s">
        <v>30</v>
      </c>
      <c r="P10" s="100" t="s">
        <v>31</v>
      </c>
    </row>
    <row r="11" spans="1:16" x14ac:dyDescent="0.2">
      <c r="B11" s="101"/>
      <c r="C11" s="126" t="s">
        <v>39</v>
      </c>
      <c r="D11" s="158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</row>
    <row r="12" spans="1:16" x14ac:dyDescent="0.2">
      <c r="B12" s="102"/>
      <c r="C12" s="127" t="s">
        <v>40</v>
      </c>
      <c r="D12" s="161">
        <v>1090.1784399999999</v>
      </c>
      <c r="E12" s="120">
        <v>828.01659999999993</v>
      </c>
      <c r="F12" s="120">
        <v>1259.3819900000001</v>
      </c>
      <c r="G12" s="120">
        <v>988.57599000000005</v>
      </c>
      <c r="H12" s="120">
        <v>545.70739000000003</v>
      </c>
      <c r="I12" s="120">
        <v>691.32491999999991</v>
      </c>
      <c r="J12" s="120">
        <v>1542.9938999999999</v>
      </c>
      <c r="K12" s="120"/>
      <c r="L12" s="120"/>
      <c r="M12" s="120"/>
      <c r="N12" s="120"/>
      <c r="O12" s="120"/>
      <c r="P12" s="116">
        <f>SUM(D12:O12)</f>
        <v>6946.1792299999997</v>
      </c>
    </row>
    <row r="13" spans="1:16" x14ac:dyDescent="0.2">
      <c r="B13" s="102" t="s">
        <v>58</v>
      </c>
      <c r="C13" s="128" t="s">
        <v>59</v>
      </c>
      <c r="D13" s="162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17"/>
    </row>
    <row r="14" spans="1:16" x14ac:dyDescent="0.2">
      <c r="B14" s="102"/>
      <c r="C14" s="127" t="s">
        <v>60</v>
      </c>
      <c r="D14" s="161">
        <v>3191.1441499999996</v>
      </c>
      <c r="E14" s="120">
        <v>3181.8408100000001</v>
      </c>
      <c r="F14" s="120">
        <v>2923.2043200000003</v>
      </c>
      <c r="G14" s="120">
        <v>3415.3284700000004</v>
      </c>
      <c r="H14" s="120">
        <v>4196.0641400000004</v>
      </c>
      <c r="I14" s="120">
        <v>4899.2685700000002</v>
      </c>
      <c r="J14" s="120">
        <v>4526.0634200000004</v>
      </c>
      <c r="K14" s="120"/>
      <c r="L14" s="120"/>
      <c r="M14" s="120"/>
      <c r="N14" s="120"/>
      <c r="O14" s="120"/>
      <c r="P14" s="116">
        <f>SUM(D14:O14)</f>
        <v>26332.91388</v>
      </c>
    </row>
    <row r="15" spans="1:16" x14ac:dyDescent="0.2">
      <c r="B15" s="102"/>
      <c r="C15" s="128" t="s">
        <v>13</v>
      </c>
      <c r="D15" s="162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17"/>
    </row>
    <row r="16" spans="1:16" ht="14.25" customHeight="1" thickBot="1" x14ac:dyDescent="0.25">
      <c r="B16" s="69"/>
      <c r="C16" s="129" t="s">
        <v>31</v>
      </c>
      <c r="D16" s="161">
        <f>SUM(D11:D15)</f>
        <v>4281.3225899999998</v>
      </c>
      <c r="E16" s="120">
        <f>SUM(E11:E15)</f>
        <v>4009.8574100000001</v>
      </c>
      <c r="F16" s="120">
        <f t="shared" ref="F16:O16" si="0">SUM(F11:F15)</f>
        <v>4182.5863100000006</v>
      </c>
      <c r="G16" s="120">
        <f t="shared" si="0"/>
        <v>4403.9044600000007</v>
      </c>
      <c r="H16" s="120">
        <f t="shared" si="0"/>
        <v>4741.77153</v>
      </c>
      <c r="I16" s="120">
        <f t="shared" si="0"/>
        <v>5590.5934900000002</v>
      </c>
      <c r="J16" s="120">
        <f t="shared" si="0"/>
        <v>6069.0573199999999</v>
      </c>
      <c r="K16" s="120"/>
      <c r="L16" s="120"/>
      <c r="M16" s="120"/>
      <c r="N16" s="120"/>
      <c r="O16" s="120"/>
      <c r="P16" s="116">
        <f>SUM(D16:O16)</f>
        <v>33279.093110000002</v>
      </c>
    </row>
    <row r="17" spans="2:18" ht="12.75" customHeight="1" x14ac:dyDescent="0.2">
      <c r="B17" s="187" t="s">
        <v>81</v>
      </c>
      <c r="C17" s="126" t="s">
        <v>39</v>
      </c>
      <c r="D17" s="16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17"/>
    </row>
    <row r="18" spans="2:18" ht="13.5" thickBot="1" x14ac:dyDescent="0.25">
      <c r="B18" s="188"/>
      <c r="C18" s="130" t="s">
        <v>40</v>
      </c>
      <c r="D18" s="161">
        <v>33.488701432999989</v>
      </c>
      <c r="E18" s="120">
        <v>30.878093100000019</v>
      </c>
      <c r="F18" s="120">
        <v>38.126857275999981</v>
      </c>
      <c r="G18" s="120">
        <v>33.476217594999959</v>
      </c>
      <c r="H18" s="120">
        <v>36.188197359000036</v>
      </c>
      <c r="I18" s="120">
        <v>33.919194589300005</v>
      </c>
      <c r="J18" s="120">
        <v>40.887253474300003</v>
      </c>
      <c r="K18" s="120"/>
      <c r="L18" s="120"/>
      <c r="M18" s="120"/>
      <c r="N18" s="120"/>
      <c r="O18" s="120"/>
      <c r="P18" s="116">
        <f>SUM(D18:O18)</f>
        <v>246.96451482660001</v>
      </c>
    </row>
    <row r="19" spans="2:18" x14ac:dyDescent="0.2">
      <c r="B19" s="188"/>
      <c r="C19" s="126" t="s">
        <v>82</v>
      </c>
      <c r="D19" s="163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18"/>
    </row>
    <row r="20" spans="2:18" ht="13.5" thickBot="1" x14ac:dyDescent="0.25">
      <c r="B20" s="188"/>
      <c r="C20" s="130" t="s">
        <v>83</v>
      </c>
      <c r="D20" s="161">
        <v>333.89187415416677</v>
      </c>
      <c r="E20" s="120">
        <v>535.33274957562173</v>
      </c>
      <c r="F20" s="120">
        <v>800.80071255539826</v>
      </c>
      <c r="G20" s="120">
        <v>774.20912384373526</v>
      </c>
      <c r="H20" s="120">
        <v>979.44939180767631</v>
      </c>
      <c r="I20" s="120">
        <v>970.48180150139933</v>
      </c>
      <c r="J20" s="120">
        <v>1093.3149912251383</v>
      </c>
      <c r="K20" s="120"/>
      <c r="L20" s="120"/>
      <c r="M20" s="120"/>
      <c r="N20" s="120"/>
      <c r="O20" s="120"/>
      <c r="P20" s="116">
        <f>SUM(D20:O20)</f>
        <v>5487.4806446631364</v>
      </c>
    </row>
    <row r="21" spans="2:18" x14ac:dyDescent="0.2">
      <c r="B21" s="188"/>
      <c r="C21" s="128" t="s">
        <v>13</v>
      </c>
      <c r="D21" s="163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18"/>
    </row>
    <row r="22" spans="2:18" ht="13.5" thickBot="1" x14ac:dyDescent="0.25">
      <c r="B22" s="189"/>
      <c r="C22" s="140" t="s">
        <v>31</v>
      </c>
      <c r="D22" s="163">
        <f>SUM(D17:D21)</f>
        <v>367.38057558716673</v>
      </c>
      <c r="E22" s="122">
        <f>SUM(E17:E21)</f>
        <v>566.21084267562173</v>
      </c>
      <c r="F22" s="122">
        <f t="shared" ref="F22:O22" si="1">SUM(F17:F21)</f>
        <v>838.92756983139827</v>
      </c>
      <c r="G22" s="122">
        <f t="shared" si="1"/>
        <v>807.68534143873524</v>
      </c>
      <c r="H22" s="122">
        <f t="shared" si="1"/>
        <v>1015.6375891666763</v>
      </c>
      <c r="I22" s="122">
        <f t="shared" si="1"/>
        <v>1004.4009960906993</v>
      </c>
      <c r="J22" s="122">
        <f t="shared" si="1"/>
        <v>1134.2022446994383</v>
      </c>
      <c r="K22" s="122"/>
      <c r="L22" s="122"/>
      <c r="M22" s="122"/>
      <c r="N22" s="122"/>
      <c r="O22" s="122"/>
      <c r="P22" s="164">
        <f>SUM(D22:O22)</f>
        <v>5734.4451594897364</v>
      </c>
    </row>
    <row r="23" spans="2:18" x14ac:dyDescent="0.2">
      <c r="B23" s="106"/>
      <c r="C23" s="126" t="s">
        <v>39</v>
      </c>
      <c r="D23" s="16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17"/>
    </row>
    <row r="24" spans="2:18" x14ac:dyDescent="0.2">
      <c r="B24" s="139"/>
      <c r="C24" s="127" t="s">
        <v>40</v>
      </c>
      <c r="D24" s="161">
        <v>13415.432349999999</v>
      </c>
      <c r="E24" s="120">
        <v>11813.555530000001</v>
      </c>
      <c r="F24" s="120">
        <v>11472.69052</v>
      </c>
      <c r="G24" s="120">
        <v>9170.3342100000009</v>
      </c>
      <c r="H24" s="120">
        <v>9227.7487900000015</v>
      </c>
      <c r="I24" s="120">
        <v>9875.6929199999995</v>
      </c>
      <c r="J24" s="120">
        <v>15114.033079999999</v>
      </c>
      <c r="K24" s="120"/>
      <c r="L24" s="120"/>
      <c r="M24" s="120"/>
      <c r="N24" s="120"/>
      <c r="O24" s="120"/>
      <c r="P24" s="116">
        <f>SUM(D24:O24)</f>
        <v>80089.487399999998</v>
      </c>
    </row>
    <row r="25" spans="2:18" x14ac:dyDescent="0.2">
      <c r="B25" s="102" t="s">
        <v>61</v>
      </c>
      <c r="C25" s="128" t="s">
        <v>86</v>
      </c>
      <c r="D25" s="162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17"/>
    </row>
    <row r="26" spans="2:18" x14ac:dyDescent="0.2">
      <c r="B26" s="107" t="s">
        <v>62</v>
      </c>
      <c r="C26" s="127" t="s">
        <v>87</v>
      </c>
      <c r="D26" s="161">
        <v>7008.6540800000002</v>
      </c>
      <c r="E26" s="120">
        <v>6132.8706000000002</v>
      </c>
      <c r="F26" s="120">
        <v>7175.9508100000021</v>
      </c>
      <c r="G26" s="120">
        <v>8227.3387500000008</v>
      </c>
      <c r="H26" s="120">
        <v>8643.0758600000008</v>
      </c>
      <c r="I26" s="120">
        <v>6534.6347000000005</v>
      </c>
      <c r="J26" s="120">
        <v>5087.65463</v>
      </c>
      <c r="K26" s="120"/>
      <c r="L26" s="120"/>
      <c r="M26" s="120"/>
      <c r="N26" s="120"/>
      <c r="O26" s="120"/>
      <c r="P26" s="116">
        <f>SUM(D26:O26)</f>
        <v>48810.179430000004</v>
      </c>
      <c r="R26" s="5"/>
    </row>
    <row r="27" spans="2:18" x14ac:dyDescent="0.2">
      <c r="B27" s="108"/>
      <c r="C27" s="128" t="s">
        <v>13</v>
      </c>
      <c r="D27" s="162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17"/>
    </row>
    <row r="28" spans="2:18" ht="13.5" thickBot="1" x14ac:dyDescent="0.25">
      <c r="B28" s="109"/>
      <c r="C28" s="129" t="s">
        <v>31</v>
      </c>
      <c r="D28" s="161">
        <f>SUM(D23:D27)</f>
        <v>20424.086429999999</v>
      </c>
      <c r="E28" s="120">
        <f>SUM(E23:E27)</f>
        <v>17946.42613</v>
      </c>
      <c r="F28" s="120">
        <f t="shared" ref="F28:O28" si="2">SUM(F23:F27)</f>
        <v>18648.641330000002</v>
      </c>
      <c r="G28" s="120">
        <f t="shared" si="2"/>
        <v>17397.672960000004</v>
      </c>
      <c r="H28" s="120">
        <f t="shared" si="2"/>
        <v>17870.824650000002</v>
      </c>
      <c r="I28" s="120">
        <f t="shared" si="2"/>
        <v>16410.32762</v>
      </c>
      <c r="J28" s="120">
        <f>SUM(J23:J27)</f>
        <v>20201.687709999998</v>
      </c>
      <c r="K28" s="120"/>
      <c r="L28" s="120"/>
      <c r="M28" s="120"/>
      <c r="N28" s="120"/>
      <c r="O28" s="120"/>
      <c r="P28" s="116">
        <f>SUM(D28:O28)</f>
        <v>128899.66683</v>
      </c>
    </row>
    <row r="29" spans="2:18" x14ac:dyDescent="0.2">
      <c r="B29" s="110"/>
      <c r="C29" s="126" t="s">
        <v>39</v>
      </c>
      <c r="D29" s="16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17"/>
    </row>
    <row r="30" spans="2:18" x14ac:dyDescent="0.2">
      <c r="B30" s="102" t="s">
        <v>0</v>
      </c>
      <c r="C30" s="127" t="s">
        <v>40</v>
      </c>
      <c r="D30" s="161">
        <v>416.88200000000001</v>
      </c>
      <c r="E30" s="120">
        <v>431.166</v>
      </c>
      <c r="F30" s="120">
        <v>534.13800000000003</v>
      </c>
      <c r="G30" s="120">
        <v>476.61766999999998</v>
      </c>
      <c r="H30" s="120">
        <v>570.93666000000007</v>
      </c>
      <c r="I30" s="120">
        <v>534.53800000000001</v>
      </c>
      <c r="J30" s="120">
        <v>526.31100000000004</v>
      </c>
      <c r="K30" s="120"/>
      <c r="L30" s="120"/>
      <c r="M30" s="120"/>
      <c r="N30" s="120"/>
      <c r="O30" s="120"/>
      <c r="P30" s="116">
        <f>SUM(D30:O30)</f>
        <v>3490.5893300000007</v>
      </c>
    </row>
    <row r="31" spans="2:18" x14ac:dyDescent="0.2">
      <c r="B31" s="102" t="s">
        <v>51</v>
      </c>
      <c r="C31" s="128" t="s">
        <v>59</v>
      </c>
      <c r="D31" s="16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7"/>
    </row>
    <row r="32" spans="2:18" x14ac:dyDescent="0.2">
      <c r="B32" s="107" t="s">
        <v>89</v>
      </c>
      <c r="C32" s="127" t="s">
        <v>60</v>
      </c>
      <c r="D32" s="161">
        <v>355.85157000000004</v>
      </c>
      <c r="E32" s="120">
        <v>388.75038999999998</v>
      </c>
      <c r="F32" s="120">
        <v>433.56009</v>
      </c>
      <c r="G32" s="120">
        <v>505.85140000000007</v>
      </c>
      <c r="H32" s="120">
        <v>593.14113000000009</v>
      </c>
      <c r="I32" s="120">
        <v>500.29983000000004</v>
      </c>
      <c r="J32" s="120">
        <v>600.29719</v>
      </c>
      <c r="K32" s="120"/>
      <c r="L32" s="120"/>
      <c r="M32" s="120"/>
      <c r="N32" s="120"/>
      <c r="O32" s="120"/>
      <c r="P32" s="116">
        <f>SUM(D32:O32)</f>
        <v>3377.7515999999996</v>
      </c>
    </row>
    <row r="33" spans="2:19" x14ac:dyDescent="0.2">
      <c r="B33" s="108"/>
      <c r="C33" s="128" t="s">
        <v>13</v>
      </c>
      <c r="D33" s="16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17"/>
    </row>
    <row r="34" spans="2:19" ht="13.5" thickBot="1" x14ac:dyDescent="0.25">
      <c r="B34" s="104"/>
      <c r="C34" s="129" t="s">
        <v>31</v>
      </c>
      <c r="D34" s="161">
        <f>SUM(D29:D33)</f>
        <v>772.7335700000001</v>
      </c>
      <c r="E34" s="120">
        <f>SUM(E29:E33)</f>
        <v>819.91638999999998</v>
      </c>
      <c r="F34" s="120">
        <f t="shared" ref="F34:O34" si="3">SUM(F29:F33)</f>
        <v>967.69809000000009</v>
      </c>
      <c r="G34" s="120">
        <f t="shared" si="3"/>
        <v>982.4690700000001</v>
      </c>
      <c r="H34" s="120">
        <f t="shared" si="3"/>
        <v>1164.0777900000003</v>
      </c>
      <c r="I34" s="120">
        <f t="shared" si="3"/>
        <v>1034.8378299999999</v>
      </c>
      <c r="J34" s="120">
        <f t="shared" si="3"/>
        <v>1126.6081899999999</v>
      </c>
      <c r="K34" s="120"/>
      <c r="L34" s="120"/>
      <c r="M34" s="120"/>
      <c r="N34" s="120"/>
      <c r="O34" s="120"/>
      <c r="P34" s="116">
        <f>SUM(D34:O34)</f>
        <v>6868.3409300000012</v>
      </c>
      <c r="S34" s="5"/>
    </row>
    <row r="35" spans="2:19" x14ac:dyDescent="0.2">
      <c r="B35" s="101"/>
      <c r="C35" s="126" t="s">
        <v>39</v>
      </c>
      <c r="D35" s="162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17"/>
      <c r="R35" t="s">
        <v>0</v>
      </c>
    </row>
    <row r="36" spans="2:19" x14ac:dyDescent="0.2">
      <c r="B36" s="108"/>
      <c r="C36" s="127" t="s">
        <v>40</v>
      </c>
      <c r="D36" s="161">
        <f>D12+D18+D24+D30</f>
        <v>14955.981491432998</v>
      </c>
      <c r="E36" s="120">
        <f t="shared" ref="E36:O36" si="4">E12+E18+E24+E30</f>
        <v>13103.6162231</v>
      </c>
      <c r="F36" s="120">
        <f t="shared" si="4"/>
        <v>13304.337367276001</v>
      </c>
      <c r="G36" s="120">
        <f t="shared" si="4"/>
        <v>10669.004087595</v>
      </c>
      <c r="H36" s="120">
        <f t="shared" si="4"/>
        <v>10380.581037359001</v>
      </c>
      <c r="I36" s="120">
        <f t="shared" si="4"/>
        <v>11135.475034589301</v>
      </c>
      <c r="J36" s="120">
        <f t="shared" si="4"/>
        <v>17224.225233474303</v>
      </c>
      <c r="K36" s="120"/>
      <c r="L36" s="120"/>
      <c r="M36" s="120"/>
      <c r="N36" s="120"/>
      <c r="O36" s="120"/>
      <c r="P36" s="116">
        <f>SUM(D36:O36)</f>
        <v>90773.220474826609</v>
      </c>
    </row>
    <row r="37" spans="2:19" x14ac:dyDescent="0.2">
      <c r="B37" s="102" t="s">
        <v>63</v>
      </c>
      <c r="C37" s="128" t="s">
        <v>86</v>
      </c>
      <c r="D37" s="16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17"/>
    </row>
    <row r="38" spans="2:19" x14ac:dyDescent="0.2">
      <c r="B38" s="107" t="s">
        <v>64</v>
      </c>
      <c r="C38" s="127" t="s">
        <v>87</v>
      </c>
      <c r="D38" s="161">
        <f>D14+D20+D26+D32</f>
        <v>10889.541674154169</v>
      </c>
      <c r="E38" s="120">
        <f t="shared" ref="E38:O38" si="5">E14+E20+E26+E32</f>
        <v>10238.794549575621</v>
      </c>
      <c r="F38" s="120">
        <f t="shared" si="5"/>
        <v>11333.515932555401</v>
      </c>
      <c r="G38" s="120">
        <f t="shared" si="5"/>
        <v>12922.727743843736</v>
      </c>
      <c r="H38" s="120">
        <f t="shared" si="5"/>
        <v>14411.730521807676</v>
      </c>
      <c r="I38" s="120">
        <f t="shared" si="5"/>
        <v>12904.6849015014</v>
      </c>
      <c r="J38" s="120">
        <f t="shared" si="5"/>
        <v>11307.330231225138</v>
      </c>
      <c r="K38" s="120"/>
      <c r="L38" s="120"/>
      <c r="M38" s="120"/>
      <c r="N38" s="120"/>
      <c r="O38" s="120"/>
      <c r="P38" s="116">
        <f>SUM(D38:O38)</f>
        <v>84008.325554663141</v>
      </c>
    </row>
    <row r="39" spans="2:19" x14ac:dyDescent="0.2">
      <c r="B39" s="107"/>
      <c r="C39" s="128" t="s">
        <v>13</v>
      </c>
      <c r="D39" s="165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</row>
    <row r="40" spans="2:19" ht="13.5" thickBot="1" x14ac:dyDescent="0.25">
      <c r="B40" s="104"/>
      <c r="C40" s="129" t="s">
        <v>31</v>
      </c>
      <c r="D40" s="171">
        <f>D36+D38</f>
        <v>25845.523165587168</v>
      </c>
      <c r="E40" s="123">
        <f t="shared" ref="E40:O40" si="6">E36+E38</f>
        <v>23342.410772675619</v>
      </c>
      <c r="F40" s="123">
        <f t="shared" si="6"/>
        <v>24637.853299831404</v>
      </c>
      <c r="G40" s="123">
        <f t="shared" si="6"/>
        <v>23591.731831438738</v>
      </c>
      <c r="H40" s="123">
        <f t="shared" si="6"/>
        <v>24792.311559166679</v>
      </c>
      <c r="I40" s="123">
        <f t="shared" si="6"/>
        <v>24040.159936090698</v>
      </c>
      <c r="J40" s="123">
        <f t="shared" si="6"/>
        <v>28531.555464699442</v>
      </c>
      <c r="K40" s="123"/>
      <c r="L40" s="123"/>
      <c r="M40" s="123"/>
      <c r="N40" s="123"/>
      <c r="O40" s="123"/>
      <c r="P40" s="76">
        <f>SUM(D40:O40)</f>
        <v>174781.54602948978</v>
      </c>
      <c r="Q40" s="5" t="s">
        <v>0</v>
      </c>
    </row>
    <row r="42" spans="2:19" ht="15" x14ac:dyDescent="0.25">
      <c r="B42" s="151"/>
    </row>
    <row r="43" spans="2:19" ht="15" x14ac:dyDescent="0.25">
      <c r="B43" s="151"/>
      <c r="D43" s="5"/>
      <c r="E43" s="5"/>
      <c r="F43" s="5"/>
      <c r="G43" s="5"/>
      <c r="H43" s="5"/>
      <c r="I43" s="5"/>
    </row>
    <row r="44" spans="2:19" x14ac:dyDescent="0.2"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</row>
    <row r="45" spans="2:19" x14ac:dyDescent="0.2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2:19" x14ac:dyDescent="0.2"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</row>
    <row r="47" spans="2:19" x14ac:dyDescent="0.2"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</row>
    <row r="49" spans="4:15" x14ac:dyDescent="0.2"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4:15" x14ac:dyDescent="0.2">
      <c r="D50" s="145"/>
      <c r="E50" s="145"/>
      <c r="F50" s="145"/>
      <c r="G50" s="145"/>
      <c r="H50" s="145"/>
      <c r="I50" s="145"/>
      <c r="J50" s="145"/>
      <c r="K50" s="145"/>
      <c r="L50" s="145"/>
    </row>
    <row r="51" spans="4:15" x14ac:dyDescent="0.2"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4:15" x14ac:dyDescent="0.2">
      <c r="D52" s="145"/>
    </row>
    <row r="53" spans="4:15" x14ac:dyDescent="0.2"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</row>
    <row r="56" spans="4:15" x14ac:dyDescent="0.2"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</sheetData>
  <mergeCells count="4">
    <mergeCell ref="B5:P5"/>
    <mergeCell ref="B6:P6"/>
    <mergeCell ref="B7:P7"/>
    <mergeCell ref="B17:B22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Kaynaklara Göre</vt:lpstr>
      <vt:lpstr>2018-2019</vt:lpstr>
      <vt:lpstr>Kuruluşlara Göre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m.suat aksoy</dc:creator>
  <cp:lastModifiedBy>Ayşe ARSLAN</cp:lastModifiedBy>
  <cp:lastPrinted>2015-12-11T08:32:51Z</cp:lastPrinted>
  <dcterms:created xsi:type="dcterms:W3CDTF">2012-10-12T10:58:19Z</dcterms:created>
  <dcterms:modified xsi:type="dcterms:W3CDTF">2019-08-23T16:02:28Z</dcterms:modified>
</cp:coreProperties>
</file>