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searslan\Desktop\TAYFUR AYLIK GELEN DOSYALAR\EKİM2019\"/>
    </mc:Choice>
  </mc:AlternateContent>
  <bookViews>
    <workbookView xWindow="0" yWindow="0" windowWidth="28800" windowHeight="12315" tabRatio="725"/>
  </bookViews>
  <sheets>
    <sheet name="Kaynaklara Göre" sheetId="22" r:id="rId1"/>
    <sheet name="2018-2019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E25" i="26" l="1"/>
  <c r="C22" i="22"/>
  <c r="F36" i="24" l="1"/>
  <c r="F38" i="24"/>
  <c r="H38" i="24"/>
  <c r="L36" i="24"/>
  <c r="L38" i="24"/>
  <c r="L40" i="24" s="1"/>
  <c r="L16" i="24"/>
  <c r="E24" i="26"/>
  <c r="E23" i="26"/>
  <c r="E22" i="26"/>
  <c r="E21" i="26"/>
  <c r="H22" i="22"/>
  <c r="H28" i="22" s="1"/>
  <c r="H34" i="22" s="1"/>
  <c r="I22" i="22"/>
  <c r="I28" i="22" s="1"/>
  <c r="I34" i="22" s="1"/>
  <c r="J22" i="22"/>
  <c r="J28" i="22" s="1"/>
  <c r="J34" i="22" s="1"/>
  <c r="K22" i="22"/>
  <c r="K28" i="22" s="1"/>
  <c r="K34" i="22" s="1"/>
  <c r="L22" i="22"/>
  <c r="L28" i="22" s="1"/>
  <c r="L34" i="22" s="1"/>
  <c r="E20" i="26"/>
  <c r="H16" i="24"/>
  <c r="I16" i="24"/>
  <c r="J16" i="24"/>
  <c r="K16" i="24"/>
  <c r="M16" i="24"/>
  <c r="H22" i="24"/>
  <c r="I22" i="24"/>
  <c r="J22" i="24"/>
  <c r="K22" i="24"/>
  <c r="L22" i="24"/>
  <c r="M22" i="24"/>
  <c r="H28" i="24"/>
  <c r="I28" i="24"/>
  <c r="J28" i="24"/>
  <c r="K28" i="24"/>
  <c r="L28" i="24"/>
  <c r="M28" i="24"/>
  <c r="H34" i="24"/>
  <c r="I34" i="24"/>
  <c r="J34" i="24"/>
  <c r="K34" i="24"/>
  <c r="L34" i="24"/>
  <c r="M34" i="24"/>
  <c r="P34" i="24" s="1"/>
  <c r="H36" i="24"/>
  <c r="H40" i="24" s="1"/>
  <c r="I36" i="24"/>
  <c r="I40" i="24" s="1"/>
  <c r="J36" i="24"/>
  <c r="K36" i="24"/>
  <c r="M36" i="24"/>
  <c r="I38" i="24"/>
  <c r="J38" i="24"/>
  <c r="K38" i="24"/>
  <c r="M38" i="24"/>
  <c r="G22" i="22"/>
  <c r="G28" i="22" s="1"/>
  <c r="G34" i="22" s="1"/>
  <c r="J40" i="24"/>
  <c r="E19" i="26"/>
  <c r="E18" i="26"/>
  <c r="E17" i="26"/>
  <c r="E38" i="24"/>
  <c r="E34" i="24"/>
  <c r="E28" i="24"/>
  <c r="E22" i="24"/>
  <c r="E16" i="24"/>
  <c r="D22" i="22"/>
  <c r="D28" i="22" s="1"/>
  <c r="D34" i="22" s="1"/>
  <c r="E22" i="22"/>
  <c r="E28" i="22" s="1"/>
  <c r="E34" i="22" s="1"/>
  <c r="F22" i="22"/>
  <c r="F28" i="22" s="1"/>
  <c r="F34" i="22" s="1"/>
  <c r="O32" i="22"/>
  <c r="O26" i="22"/>
  <c r="O24" i="22"/>
  <c r="O20" i="22"/>
  <c r="O18" i="22"/>
  <c r="O16" i="22"/>
  <c r="O14" i="22"/>
  <c r="O12" i="22"/>
  <c r="O30" i="22"/>
  <c r="C28" i="22"/>
  <c r="C34" i="22" s="1"/>
  <c r="F34" i="24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G16" i="24"/>
  <c r="D16" i="24"/>
  <c r="P16" i="24"/>
  <c r="G38" i="24"/>
  <c r="E36" i="24"/>
  <c r="E40" i="24" s="1"/>
  <c r="G36" i="24"/>
  <c r="D38" i="24"/>
  <c r="D36" i="24"/>
  <c r="D40" i="24"/>
  <c r="D29" i="26"/>
  <c r="C29" i="26"/>
  <c r="E16" i="26"/>
  <c r="F29" i="26"/>
  <c r="E29" i="26" l="1"/>
  <c r="P28" i="24"/>
  <c r="K40" i="24"/>
  <c r="G23" i="26" s="1"/>
  <c r="P38" i="24"/>
  <c r="G40" i="24"/>
  <c r="I19" i="26" s="1"/>
  <c r="F40" i="24"/>
  <c r="I20" i="26"/>
  <c r="G20" i="26"/>
  <c r="I18" i="26"/>
  <c r="G18" i="26"/>
  <c r="G19" i="26"/>
  <c r="G17" i="26"/>
  <c r="I17" i="26"/>
  <c r="I16" i="26"/>
  <c r="G16" i="26"/>
  <c r="G21" i="26"/>
  <c r="I21" i="26"/>
  <c r="P22" i="24"/>
  <c r="G22" i="26"/>
  <c r="I22" i="26"/>
  <c r="I23" i="26"/>
  <c r="P36" i="24"/>
  <c r="I24" i="26"/>
  <c r="G24" i="26"/>
  <c r="M40" i="24"/>
  <c r="O22" i="22"/>
  <c r="O28" i="22" s="1"/>
  <c r="O34" i="22"/>
  <c r="P40" i="24" l="1"/>
  <c r="I25" i="26" l="1"/>
  <c r="G25" i="26"/>
  <c r="G29" i="26" s="1"/>
  <c r="H29" i="26"/>
  <c r="I28" i="26" s="1"/>
</calcChain>
</file>

<file path=xl/sharedStrings.xml><?xml version="1.0" encoding="utf-8"?>
<sst xmlns="http://schemas.openxmlformats.org/spreadsheetml/2006/main" count="161" uniqueCount="96">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</sst>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0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70" fontId="0" fillId="0" borderId="0" xfId="0" applyNumberFormat="1" applyFill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tabSelected="1" workbookViewId="0">
      <selection activeCell="M22" sqref="M22:N34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2019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5512.0254800000002</v>
      </c>
      <c r="D12" s="86">
        <v>5706.2124700000004</v>
      </c>
      <c r="E12" s="86">
        <v>4803.9745499999999</v>
      </c>
      <c r="F12" s="86">
        <v>3601.4643599999999</v>
      </c>
      <c r="G12" s="86">
        <v>3349.0013000000004</v>
      </c>
      <c r="H12" s="86">
        <v>4179.2999799999998</v>
      </c>
      <c r="I12" s="86">
        <v>6377.0286699999997</v>
      </c>
      <c r="J12" s="86">
        <v>6294.4250599999996</v>
      </c>
      <c r="K12" s="86">
        <v>6553.5554799999991</v>
      </c>
      <c r="L12" s="86">
        <v>6603.2902999999997</v>
      </c>
      <c r="M12" s="86"/>
      <c r="N12" s="86"/>
      <c r="O12" s="85">
        <f>SUM(C12:N12)</f>
        <v>52980.277649999996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3561.4090799999999</v>
      </c>
      <c r="D14" s="86">
        <v>3403.31115</v>
      </c>
      <c r="E14" s="86">
        <v>3752.69733</v>
      </c>
      <c r="F14" s="86">
        <v>3488.6194299999997</v>
      </c>
      <c r="G14" s="86">
        <v>3596.3151500000004</v>
      </c>
      <c r="H14" s="86">
        <v>3562.5505800000001</v>
      </c>
      <c r="I14" s="86">
        <v>4472.0764900000004</v>
      </c>
      <c r="J14" s="86">
        <v>4310.6605</v>
      </c>
      <c r="K14" s="86">
        <v>3995.8399199999999</v>
      </c>
      <c r="L14" s="86">
        <v>4174.4616599999999</v>
      </c>
      <c r="M14" s="86"/>
      <c r="N14" s="149"/>
      <c r="O14" s="85">
        <f>SUM(C14:N14)</f>
        <v>38317.941290000002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136.50190000000001</v>
      </c>
      <c r="D16" s="86">
        <v>116.3433</v>
      </c>
      <c r="E16" s="86">
        <v>140.68329999999997</v>
      </c>
      <c r="F16" s="86">
        <v>108.03580000000001</v>
      </c>
      <c r="G16" s="86">
        <v>136.71789999999999</v>
      </c>
      <c r="H16" s="86">
        <v>62.094260000000006</v>
      </c>
      <c r="I16" s="86">
        <v>25.868599999999997</v>
      </c>
      <c r="J16" s="86">
        <v>26.9817</v>
      </c>
      <c r="K16" s="86">
        <v>23.595269999999999</v>
      </c>
      <c r="L16" s="86">
        <v>24.7761</v>
      </c>
      <c r="M16" s="86"/>
      <c r="N16" s="149"/>
      <c r="O16" s="85">
        <f>SUM(C16:N16)</f>
        <v>801.59813000000008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5414.1917616950004</v>
      </c>
      <c r="D18" s="86">
        <v>3575.592306775</v>
      </c>
      <c r="E18" s="86">
        <v>4270.2305127100008</v>
      </c>
      <c r="F18" s="86">
        <v>3129.9408389399996</v>
      </c>
      <c r="G18" s="86">
        <v>2942.8716651750005</v>
      </c>
      <c r="H18" s="86">
        <v>3002.3891092749996</v>
      </c>
      <c r="I18" s="86">
        <v>6022.893223850001</v>
      </c>
      <c r="J18" s="86">
        <v>5266.677866734999</v>
      </c>
      <c r="K18" s="86">
        <v>4979.837884345</v>
      </c>
      <c r="L18" s="86">
        <v>4804.5131605050001</v>
      </c>
      <c r="M18" s="86"/>
      <c r="N18" s="149"/>
      <c r="O18" s="85">
        <f>SUM(C18:N18)</f>
        <v>43409.138330004993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331.85326973799999</v>
      </c>
      <c r="D20" s="86">
        <v>302.15699632500002</v>
      </c>
      <c r="E20" s="170">
        <v>336.75167456600002</v>
      </c>
      <c r="F20" s="170">
        <v>340.94365865499998</v>
      </c>
      <c r="G20" s="170">
        <v>355.675022184</v>
      </c>
      <c r="H20" s="170">
        <v>329.14110531429998</v>
      </c>
      <c r="I20" s="170">
        <v>326.35824962430002</v>
      </c>
      <c r="J20" s="86">
        <v>335.15382830800002</v>
      </c>
      <c r="K20" s="86">
        <v>336.25090058199999</v>
      </c>
      <c r="L20" s="86">
        <v>346.33511123</v>
      </c>
      <c r="M20" s="86"/>
      <c r="N20" s="149"/>
      <c r="O20" s="87">
        <f>SUM(C20:N20)</f>
        <v>3340.6198165266001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14955.981491432998</v>
      </c>
      <c r="D22" s="86">
        <f t="shared" si="0"/>
        <v>13103.616223100002</v>
      </c>
      <c r="E22" s="86">
        <f t="shared" si="0"/>
        <v>13304.337367276001</v>
      </c>
      <c r="F22" s="86">
        <f t="shared" si="0"/>
        <v>10669.004087595</v>
      </c>
      <c r="G22" s="86">
        <f t="shared" si="0"/>
        <v>10380.581037358999</v>
      </c>
      <c r="H22" s="86">
        <f t="shared" si="0"/>
        <v>11135.475034589299</v>
      </c>
      <c r="I22" s="86">
        <f t="shared" si="0"/>
        <v>17224.225233474299</v>
      </c>
      <c r="J22" s="86">
        <f t="shared" si="0"/>
        <v>16233.898955043</v>
      </c>
      <c r="K22" s="86">
        <f t="shared" si="0"/>
        <v>15889.079454926999</v>
      </c>
      <c r="L22" s="86">
        <f t="shared" si="0"/>
        <v>15953.376331734999</v>
      </c>
      <c r="M22" s="86"/>
      <c r="N22" s="86"/>
      <c r="O22" s="87">
        <f t="shared" si="0"/>
        <v>138849.57521653158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7649.2445335499997</v>
      </c>
      <c r="D24" s="86">
        <v>7169.3713334445001</v>
      </c>
      <c r="E24" s="86">
        <v>7708.1758808710001</v>
      </c>
      <c r="F24" s="86">
        <v>9972.7600088524996</v>
      </c>
      <c r="G24" s="86">
        <v>11592.394262747501</v>
      </c>
      <c r="H24" s="86">
        <v>9604.9246040155012</v>
      </c>
      <c r="I24" s="86">
        <v>7632.3332370824992</v>
      </c>
      <c r="J24" s="86">
        <v>6950.8300049415002</v>
      </c>
      <c r="K24" s="86">
        <v>5684.7876779589997</v>
      </c>
      <c r="L24" s="86">
        <v>5109.4990212410003</v>
      </c>
      <c r="M24" s="86"/>
      <c r="N24" s="86"/>
      <c r="O24" s="87">
        <f>SUM(C24:N24)</f>
        <v>79074.320564705005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3240.7601269741672</v>
      </c>
      <c r="D26" s="86">
        <v>3070.078820091122</v>
      </c>
      <c r="E26" s="86">
        <v>3625.9771125543984</v>
      </c>
      <c r="F26" s="86">
        <v>2951.0937590112353</v>
      </c>
      <c r="G26" s="86">
        <v>2819.4068969201762</v>
      </c>
      <c r="H26" s="86">
        <v>3299.8158117858998</v>
      </c>
      <c r="I26" s="86">
        <v>3675.1972778176378</v>
      </c>
      <c r="J26" s="86">
        <v>4311.6462412085612</v>
      </c>
      <c r="K26" s="86">
        <v>3589.5370760802052</v>
      </c>
      <c r="L26" s="86">
        <v>2809.2549453632478</v>
      </c>
      <c r="M26" s="86"/>
      <c r="N26" s="86"/>
      <c r="O26" s="87">
        <f>SUM(C26:N26)</f>
        <v>33392.768067806646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25845.986151957168</v>
      </c>
      <c r="D28" s="135">
        <f t="shared" ref="D28:O28" si="1">D22+D24+D26</f>
        <v>23343.066376635627</v>
      </c>
      <c r="E28" s="135">
        <f t="shared" si="1"/>
        <v>24638.490360701398</v>
      </c>
      <c r="F28" s="135">
        <f t="shared" si="1"/>
        <v>23592.857855458737</v>
      </c>
      <c r="G28" s="135">
        <f t="shared" si="1"/>
        <v>24792.382197026676</v>
      </c>
      <c r="H28" s="135">
        <f t="shared" si="1"/>
        <v>24040.2154503907</v>
      </c>
      <c r="I28" s="135">
        <f t="shared" si="1"/>
        <v>28531.755748374435</v>
      </c>
      <c r="J28" s="135">
        <f t="shared" si="1"/>
        <v>27496.375201193059</v>
      </c>
      <c r="K28" s="135">
        <f t="shared" si="1"/>
        <v>25163.404208966203</v>
      </c>
      <c r="L28" s="135">
        <f t="shared" si="1"/>
        <v>23872.130298339249</v>
      </c>
      <c r="M28" s="135"/>
      <c r="N28" s="135"/>
      <c r="O28" s="157">
        <f t="shared" si="1"/>
        <v>251316.66384904322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142.59654999999998</v>
      </c>
      <c r="D30" s="137">
        <v>175.964</v>
      </c>
      <c r="E30" s="84">
        <v>259.04500000000002</v>
      </c>
      <c r="F30" s="86">
        <v>120.35713</v>
      </c>
      <c r="G30" s="86">
        <v>136.68343999999999</v>
      </c>
      <c r="H30" s="84">
        <v>154.74376999999998</v>
      </c>
      <c r="I30" s="86">
        <v>164.11007000000001</v>
      </c>
      <c r="J30" s="86">
        <v>193.11765999999997</v>
      </c>
      <c r="K30" s="86">
        <v>129.09748000000002</v>
      </c>
      <c r="L30" s="86">
        <v>126.96548</v>
      </c>
      <c r="M30" s="86"/>
      <c r="N30" s="84"/>
      <c r="O30" s="87">
        <f>SUM(C30:N30)</f>
        <v>1602.68058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251.9496</v>
      </c>
      <c r="D32" s="167">
        <v>321.80791000000005</v>
      </c>
      <c r="E32" s="86">
        <v>264.05162999999999</v>
      </c>
      <c r="F32" s="137">
        <v>293.30273999999997</v>
      </c>
      <c r="G32" s="149">
        <v>327.35995999999994</v>
      </c>
      <c r="H32" s="86">
        <v>155.83915999999999</v>
      </c>
      <c r="I32" s="137">
        <v>180.68878999999998</v>
      </c>
      <c r="J32" s="86">
        <v>175.86547000000002</v>
      </c>
      <c r="K32" s="86">
        <v>168.03277</v>
      </c>
      <c r="L32" s="86">
        <v>260.17671000000001</v>
      </c>
      <c r="M32" s="149"/>
      <c r="N32" s="86"/>
      <c r="O32" s="150">
        <f>SUM(C32:N32)</f>
        <v>2399.07474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25736.633101957166</v>
      </c>
      <c r="D34" s="75">
        <f t="shared" ref="D34:N34" si="2">D28+D30-D32</f>
        <v>23197.222466635627</v>
      </c>
      <c r="E34" s="75">
        <f t="shared" si="2"/>
        <v>24633.483730701395</v>
      </c>
      <c r="F34" s="75">
        <f t="shared" si="2"/>
        <v>23419.912245458738</v>
      </c>
      <c r="G34" s="75">
        <f t="shared" si="2"/>
        <v>24601.705677026675</v>
      </c>
      <c r="H34" s="75">
        <f t="shared" si="2"/>
        <v>24039.120060390702</v>
      </c>
      <c r="I34" s="75">
        <f t="shared" si="2"/>
        <v>28515.177028374434</v>
      </c>
      <c r="J34" s="75">
        <f t="shared" si="2"/>
        <v>27513.627391193058</v>
      </c>
      <c r="K34" s="75">
        <f>K28+K30-K32</f>
        <v>25124.468918966202</v>
      </c>
      <c r="L34" s="75">
        <f t="shared" si="2"/>
        <v>23738.919068339248</v>
      </c>
      <c r="M34" s="75"/>
      <c r="N34" s="75"/>
      <c r="O34" s="76">
        <f>SUM(C34:N34)</f>
        <v>250520.26968904326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3"/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3"/>
      <c r="L39" s="143"/>
      <c r="M39" s="143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workbookViewId="0">
      <selection activeCell="L30" sqref="L30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2" ht="15.75" x14ac:dyDescent="0.25">
      <c r="B9" s="15"/>
      <c r="C9" s="16"/>
      <c r="D9" s="17">
        <v>2018</v>
      </c>
      <c r="E9" s="18"/>
      <c r="F9" s="19"/>
      <c r="G9" s="17">
        <v>2019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2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2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2" ht="26.25" customHeight="1" x14ac:dyDescent="0.2">
      <c r="B16" s="45" t="s">
        <v>69</v>
      </c>
      <c r="C16" s="88">
        <v>4257.6029600000002</v>
      </c>
      <c r="D16" s="89">
        <v>22409.56071913202</v>
      </c>
      <c r="E16" s="89">
        <f t="shared" ref="E16:E17" si="0">SUM(C16:D16)</f>
        <v>26667.16367913202</v>
      </c>
      <c r="F16" s="90">
        <v>4281.3225899999998</v>
      </c>
      <c r="G16" s="90">
        <f t="shared" ref="G16:G21" si="1">H16-F16</f>
        <v>21564.663561957164</v>
      </c>
      <c r="H16" s="89">
        <v>25845.986151957164</v>
      </c>
      <c r="I16" s="91">
        <f t="shared" ref="I16" si="2">H16/E16*100-100</f>
        <v>-3.0793583339253132</v>
      </c>
      <c r="K16" s="172"/>
      <c r="L16" s="5"/>
    </row>
    <row r="17" spans="2:12" ht="26.25" customHeight="1" x14ac:dyDescent="0.2">
      <c r="B17" s="45" t="s">
        <v>70</v>
      </c>
      <c r="C17" s="88">
        <v>3396.2165020000002</v>
      </c>
      <c r="D17" s="89">
        <v>20236.928394549508</v>
      </c>
      <c r="E17" s="89">
        <f t="shared" si="0"/>
        <v>23633.144896549507</v>
      </c>
      <c r="F17" s="90">
        <v>4009.8574100000001</v>
      </c>
      <c r="G17" s="90">
        <f t="shared" si="1"/>
        <v>19333.208966635622</v>
      </c>
      <c r="H17" s="89">
        <v>23343.066376635623</v>
      </c>
      <c r="I17" s="91">
        <f t="shared" ref="I17:I22" si="3">H17/E17*100-100</f>
        <v>-1.2274224238190072</v>
      </c>
      <c r="K17" s="172"/>
      <c r="L17" s="5"/>
    </row>
    <row r="18" spans="2:12" ht="24.75" customHeight="1" x14ac:dyDescent="0.2">
      <c r="B18" s="45" t="s">
        <v>71</v>
      </c>
      <c r="C18" s="88">
        <v>3347.8026809999997</v>
      </c>
      <c r="D18" s="89">
        <v>21831.962362804992</v>
      </c>
      <c r="E18" s="89">
        <f t="shared" ref="E18" si="4">SUM(C18:D18)</f>
        <v>25179.765043804993</v>
      </c>
      <c r="F18" s="90">
        <v>4182.5863100000006</v>
      </c>
      <c r="G18" s="90">
        <f t="shared" si="1"/>
        <v>20455.9040507014</v>
      </c>
      <c r="H18" s="89">
        <v>24638.490360701402</v>
      </c>
      <c r="I18" s="91">
        <f t="shared" si="3"/>
        <v>-2.1496415163602194</v>
      </c>
      <c r="K18" s="172"/>
      <c r="L18" s="5"/>
    </row>
    <row r="19" spans="2:12" ht="24.75" customHeight="1" x14ac:dyDescent="0.2">
      <c r="B19" s="45" t="s">
        <v>72</v>
      </c>
      <c r="C19" s="88">
        <v>3185.6301060000001</v>
      </c>
      <c r="D19" s="89">
        <v>20585.613359028295</v>
      </c>
      <c r="E19" s="89">
        <f t="shared" ref="E19" si="5">SUM(C19:D19)</f>
        <v>23771.243465028296</v>
      </c>
      <c r="F19" s="90">
        <v>4403.9044600000007</v>
      </c>
      <c r="G19" s="90">
        <f t="shared" si="1"/>
        <v>19188.953395458735</v>
      </c>
      <c r="H19" s="89">
        <v>23592.857855458737</v>
      </c>
      <c r="I19" s="91">
        <f t="shared" si="3"/>
        <v>-0.75042607607798573</v>
      </c>
      <c r="K19" s="172"/>
      <c r="L19" s="5"/>
    </row>
    <row r="20" spans="2:12" ht="24.75" customHeight="1" x14ac:dyDescent="0.2">
      <c r="B20" s="45" t="s">
        <v>73</v>
      </c>
      <c r="C20" s="88">
        <v>3197.2567050000007</v>
      </c>
      <c r="D20" s="89">
        <v>20979.494255746471</v>
      </c>
      <c r="E20" s="89">
        <f t="shared" ref="E20:E21" si="6">SUM(C20:D20)</f>
        <v>24176.750960746471</v>
      </c>
      <c r="F20" s="90">
        <v>4741.77153</v>
      </c>
      <c r="G20" s="90">
        <f t="shared" si="1"/>
        <v>20050.610667026682</v>
      </c>
      <c r="H20" s="89">
        <v>24792.38219702668</v>
      </c>
      <c r="I20" s="91">
        <f t="shared" si="3"/>
        <v>2.5463770432997848</v>
      </c>
      <c r="K20" s="172"/>
      <c r="L20" s="5"/>
    </row>
    <row r="21" spans="2:12" ht="24.75" customHeight="1" x14ac:dyDescent="0.2">
      <c r="B21" s="45" t="s">
        <v>74</v>
      </c>
      <c r="C21" s="88">
        <v>3005.720667</v>
      </c>
      <c r="D21" s="89">
        <v>21258.342252228063</v>
      </c>
      <c r="E21" s="89">
        <f t="shared" si="6"/>
        <v>24264.062919228065</v>
      </c>
      <c r="F21" s="90">
        <v>5590.5934900000002</v>
      </c>
      <c r="G21" s="90">
        <f t="shared" si="1"/>
        <v>18449.621960390701</v>
      </c>
      <c r="H21" s="89">
        <v>24040.2154503907</v>
      </c>
      <c r="I21" s="91">
        <f t="shared" si="3"/>
        <v>-0.92254734741878508</v>
      </c>
      <c r="K21" s="172"/>
      <c r="L21" s="5"/>
    </row>
    <row r="22" spans="2:12" ht="26.25" customHeight="1" x14ac:dyDescent="0.2">
      <c r="B22" s="45" t="s">
        <v>75</v>
      </c>
      <c r="C22" s="88">
        <v>5540.8387649999986</v>
      </c>
      <c r="D22" s="89">
        <v>24048.255038806397</v>
      </c>
      <c r="E22" s="89">
        <f t="shared" ref="E22" si="7">SUM(C22:D22)</f>
        <v>29589.093803806398</v>
      </c>
      <c r="F22" s="90">
        <v>6069.0573199999999</v>
      </c>
      <c r="G22" s="90">
        <f t="shared" ref="G22" si="8">H22-F22</f>
        <v>22462.698428374439</v>
      </c>
      <c r="H22" s="89">
        <v>28531.755748374439</v>
      </c>
      <c r="I22" s="91">
        <f t="shared" si="3"/>
        <v>-3.5734046552515366</v>
      </c>
      <c r="K22" s="2"/>
      <c r="L22" s="5"/>
    </row>
    <row r="23" spans="2:12" ht="24.75" customHeight="1" x14ac:dyDescent="0.2">
      <c r="B23" s="45" t="s">
        <v>76</v>
      </c>
      <c r="C23" s="88">
        <v>5391.4545780000008</v>
      </c>
      <c r="D23" s="89">
        <v>22577.396439089956</v>
      </c>
      <c r="E23" s="89">
        <f t="shared" ref="E23" si="9">SUM(C23:D23)</f>
        <v>27968.851017089957</v>
      </c>
      <c r="F23" s="90">
        <v>6270.6287399999992</v>
      </c>
      <c r="G23" s="90">
        <f t="shared" ref="G23" si="10">H23-F23</f>
        <v>21225.746461193063</v>
      </c>
      <c r="H23" s="89">
        <v>27496.375201193063</v>
      </c>
      <c r="I23" s="91">
        <f t="shared" ref="I23" si="11">H23/E23*100-100</f>
        <v>-1.6892929051972772</v>
      </c>
      <c r="K23" s="2"/>
      <c r="L23" s="5"/>
    </row>
    <row r="24" spans="2:12" ht="25.5" customHeight="1" x14ac:dyDescent="0.2">
      <c r="B24" s="45" t="s">
        <v>77</v>
      </c>
      <c r="C24" s="88">
        <v>3910.6587009999994</v>
      </c>
      <c r="D24" s="89">
        <v>21522.916524446151</v>
      </c>
      <c r="E24" s="89">
        <f t="shared" ref="E24" si="12">SUM(C24:D24)</f>
        <v>25433.575225446151</v>
      </c>
      <c r="F24" s="90">
        <v>4606.75515</v>
      </c>
      <c r="G24" s="90">
        <f t="shared" ref="G24" si="13">H24-F24</f>
        <v>20556.649058966206</v>
      </c>
      <c r="H24" s="89">
        <v>25163.404208966207</v>
      </c>
      <c r="I24" s="91">
        <f t="shared" ref="I24" si="14">H24/E24*100-100</f>
        <v>-1.0622612593200813</v>
      </c>
      <c r="K24" s="2"/>
      <c r="L24" s="5"/>
    </row>
    <row r="25" spans="2:12" ht="24.75" customHeight="1" x14ac:dyDescent="0.2">
      <c r="B25" s="45" t="s">
        <v>78</v>
      </c>
      <c r="C25" s="88">
        <v>3046.4286030000012</v>
      </c>
      <c r="D25" s="89">
        <v>20919.814777335247</v>
      </c>
      <c r="E25" s="89">
        <f t="shared" ref="E25" si="15">SUM(C25:D25)</f>
        <v>23966.243380335247</v>
      </c>
      <c r="F25" s="90">
        <v>4772.6038200000003</v>
      </c>
      <c r="G25" s="90">
        <f t="shared" ref="G25" si="16">H25-F25</f>
        <v>19099.526478339249</v>
      </c>
      <c r="H25" s="89">
        <v>23872.130298339249</v>
      </c>
      <c r="I25" s="91">
        <f>H25/E25*100-100</f>
        <v>-0.39269017051383059</v>
      </c>
      <c r="K25" s="2"/>
      <c r="L25" s="5"/>
    </row>
    <row r="26" spans="2:12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6">
        <f>H29/E29*100-100</f>
        <v>-1.3089463673617843</v>
      </c>
    </row>
    <row r="29" spans="2:12" ht="13.5" thickBot="1" x14ac:dyDescent="0.25">
      <c r="B29" s="47" t="s">
        <v>31</v>
      </c>
      <c r="C29" s="52">
        <f>SUM(C16:C28)</f>
        <v>38279.610267999997</v>
      </c>
      <c r="D29" s="52">
        <f>SUM(D16:D28)</f>
        <v>216370.2841231671</v>
      </c>
      <c r="E29" s="52">
        <f>SUM(C29:D29)</f>
        <v>254649.89439116709</v>
      </c>
      <c r="F29" s="153">
        <f>SUM(F16:F27)</f>
        <v>48929.080820000003</v>
      </c>
      <c r="G29" s="153">
        <f>SUM(G16:G28)</f>
        <v>202387.58302904325</v>
      </c>
      <c r="H29" s="174">
        <f>SUM(H16:H27)</f>
        <v>251316.66384904328</v>
      </c>
      <c r="I29" s="177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75"/>
      <c r="G32" s="144"/>
    </row>
    <row r="33" spans="2:8" x14ac:dyDescent="0.2">
      <c r="B33" s="11"/>
    </row>
    <row r="34" spans="2:8" x14ac:dyDescent="0.2">
      <c r="H34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7" zoomScale="90" zoomScaleNormal="9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G48" sqref="G48"/>
    </sheetView>
  </sheetViews>
  <sheetFormatPr defaultRowHeight="12.75" x14ac:dyDescent="0.2"/>
  <cols>
    <col min="2" max="2" width="34.5703125" bestFit="1" customWidth="1"/>
    <col min="3" max="3" width="38.28515625" customWidth="1"/>
    <col min="4" max="4" width="17.42578125" customWidth="1"/>
    <col min="5" max="5" width="15.140625" customWidth="1"/>
    <col min="6" max="6" width="15.28515625" customWidth="1"/>
    <col min="7" max="7" width="16" customWidth="1"/>
    <col min="8" max="8" width="15.5703125" customWidth="1"/>
    <col min="9" max="9" width="12.5703125" customWidth="1"/>
    <col min="10" max="11" width="13.28515625" customWidth="1"/>
    <col min="12" max="12" width="14.28515625" customWidth="1"/>
    <col min="13" max="14" width="15.28515625" bestFit="1" customWidth="1"/>
    <col min="15" max="15" width="14.140625" customWidth="1"/>
    <col min="16" max="16" width="12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78" t="s">
        <v>65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s="9" customFormat="1" ht="13.5" customHeight="1" x14ac:dyDescent="0.2">
      <c r="B6" s="181" t="s">
        <v>66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s="9" customFormat="1" ht="24" customHeight="1" thickBot="1" x14ac:dyDescent="0.35">
      <c r="B7" s="184">
        <v>2019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1090.1784399999999</v>
      </c>
      <c r="E12" s="120">
        <v>828.01659999999993</v>
      </c>
      <c r="F12" s="120">
        <v>1259.3819900000001</v>
      </c>
      <c r="G12" s="120">
        <v>988.57599000000005</v>
      </c>
      <c r="H12" s="120">
        <v>545.70739000000003</v>
      </c>
      <c r="I12" s="120">
        <v>691.32491999999991</v>
      </c>
      <c r="J12" s="120">
        <v>1542.9938999999999</v>
      </c>
      <c r="K12" s="120">
        <v>1792.72558</v>
      </c>
      <c r="L12" s="120">
        <v>1071.6832899999999</v>
      </c>
      <c r="M12" s="120">
        <v>1465.1017300000001</v>
      </c>
      <c r="N12" s="120"/>
      <c r="O12" s="120"/>
      <c r="P12" s="116">
        <f>SUM(D12:O12)</f>
        <v>11275.689830000001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3191.1441499999996</v>
      </c>
      <c r="E14" s="120">
        <v>3181.8408100000001</v>
      </c>
      <c r="F14" s="120">
        <v>2923.2043200000003</v>
      </c>
      <c r="G14" s="120">
        <v>3415.3284700000004</v>
      </c>
      <c r="H14" s="120">
        <v>4196.0641400000004</v>
      </c>
      <c r="I14" s="120">
        <v>4899.2685700000002</v>
      </c>
      <c r="J14" s="120">
        <v>4526.0634200000004</v>
      </c>
      <c r="K14" s="120">
        <v>4477.9031599999989</v>
      </c>
      <c r="L14" s="120">
        <v>3535.07186</v>
      </c>
      <c r="M14" s="120">
        <v>3307.50209</v>
      </c>
      <c r="N14" s="120"/>
      <c r="O14" s="120"/>
      <c r="P14" s="116">
        <f>SUM(D14:O14)</f>
        <v>37653.39099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4281.3225899999998</v>
      </c>
      <c r="E16" s="120">
        <f>SUM(E11:E15)</f>
        <v>4009.8574100000001</v>
      </c>
      <c r="F16" s="120">
        <f t="shared" ref="F16:O16" si="0">SUM(F11:F15)</f>
        <v>4182.5863100000006</v>
      </c>
      <c r="G16" s="120">
        <f t="shared" si="0"/>
        <v>4403.9044600000007</v>
      </c>
      <c r="H16" s="120">
        <f t="shared" si="0"/>
        <v>4741.77153</v>
      </c>
      <c r="I16" s="120">
        <f t="shared" si="0"/>
        <v>5590.5934900000002</v>
      </c>
      <c r="J16" s="120">
        <f t="shared" si="0"/>
        <v>6069.0573199999999</v>
      </c>
      <c r="K16" s="120">
        <f t="shared" si="0"/>
        <v>6270.6287399999992</v>
      </c>
      <c r="L16" s="120">
        <f t="shared" si="0"/>
        <v>4606.75515</v>
      </c>
      <c r="M16" s="120">
        <f t="shared" si="0"/>
        <v>4772.6038200000003</v>
      </c>
      <c r="N16" s="120"/>
      <c r="O16" s="120"/>
      <c r="P16" s="116">
        <f>SUM(D16:O16)</f>
        <v>48929.080820000003</v>
      </c>
    </row>
    <row r="17" spans="2:18" ht="12.75" customHeight="1" x14ac:dyDescent="0.2">
      <c r="B17" s="187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88"/>
      <c r="C18" s="130" t="s">
        <v>40</v>
      </c>
      <c r="D18" s="161">
        <v>33.488701432999989</v>
      </c>
      <c r="E18" s="120">
        <v>30.878093100000019</v>
      </c>
      <c r="F18" s="120">
        <v>38.126857275999981</v>
      </c>
      <c r="G18" s="120">
        <v>33.476217594999959</v>
      </c>
      <c r="H18" s="120">
        <v>36.188197359000036</v>
      </c>
      <c r="I18" s="120">
        <v>33.919194589300005</v>
      </c>
      <c r="J18" s="120">
        <v>40.887253474300003</v>
      </c>
      <c r="K18" s="120">
        <v>37.192485042999991</v>
      </c>
      <c r="L18" s="120">
        <v>36.145424927000015</v>
      </c>
      <c r="M18" s="120">
        <v>39.743621734999991</v>
      </c>
      <c r="N18" s="120"/>
      <c r="O18" s="120"/>
      <c r="P18" s="116">
        <f>SUM(D18:O18)</f>
        <v>360.04604653159998</v>
      </c>
    </row>
    <row r="19" spans="2:18" x14ac:dyDescent="0.2">
      <c r="B19" s="188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88"/>
      <c r="C20" s="130" t="s">
        <v>83</v>
      </c>
      <c r="D20" s="161">
        <v>334.35486052416672</v>
      </c>
      <c r="E20" s="120">
        <v>535.98835353562163</v>
      </c>
      <c r="F20" s="120">
        <v>801.4377734253984</v>
      </c>
      <c r="G20" s="120">
        <v>775.3351478637353</v>
      </c>
      <c r="H20" s="120">
        <v>979.52002966767645</v>
      </c>
      <c r="I20" s="120">
        <v>970.53731580139936</v>
      </c>
      <c r="J20" s="120">
        <v>1093.5152749001381</v>
      </c>
      <c r="K20" s="120">
        <v>1054.9316161500608</v>
      </c>
      <c r="L20" s="120">
        <v>962.55782403920603</v>
      </c>
      <c r="M20" s="120">
        <v>808.93862660424759</v>
      </c>
      <c r="N20" s="120"/>
      <c r="O20" s="120"/>
      <c r="P20" s="116">
        <f>SUM(D20:O20)</f>
        <v>8317.1168225116508</v>
      </c>
    </row>
    <row r="21" spans="2:18" x14ac:dyDescent="0.2">
      <c r="B21" s="188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89"/>
      <c r="C22" s="140" t="s">
        <v>31</v>
      </c>
      <c r="D22" s="163">
        <f>SUM(D17:D21)</f>
        <v>367.84356195716668</v>
      </c>
      <c r="E22" s="122">
        <f>SUM(E17:E21)</f>
        <v>566.86644663562163</v>
      </c>
      <c r="F22" s="122">
        <f t="shared" ref="F22:O22" si="1">SUM(F17:F21)</f>
        <v>839.56463070139841</v>
      </c>
      <c r="G22" s="122">
        <f t="shared" si="1"/>
        <v>808.81136545873528</v>
      </c>
      <c r="H22" s="122">
        <f t="shared" si="1"/>
        <v>1015.7082270266765</v>
      </c>
      <c r="I22" s="122">
        <f t="shared" si="1"/>
        <v>1004.4565103906993</v>
      </c>
      <c r="J22" s="122">
        <f t="shared" si="1"/>
        <v>1134.4025283744381</v>
      </c>
      <c r="K22" s="122">
        <f t="shared" si="1"/>
        <v>1092.1241011930608</v>
      </c>
      <c r="L22" s="122">
        <f t="shared" si="1"/>
        <v>998.70324896620605</v>
      </c>
      <c r="M22" s="122">
        <f t="shared" si="1"/>
        <v>848.68224833924762</v>
      </c>
      <c r="N22" s="122"/>
      <c r="O22" s="122"/>
      <c r="P22" s="164">
        <f>SUM(D22:O22)</f>
        <v>8677.1628690432499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13415.432349999999</v>
      </c>
      <c r="E24" s="120">
        <v>11813.555530000001</v>
      </c>
      <c r="F24" s="120">
        <v>11472.69052</v>
      </c>
      <c r="G24" s="120">
        <v>9170.3342100000009</v>
      </c>
      <c r="H24" s="120">
        <v>9227.7487900000015</v>
      </c>
      <c r="I24" s="120">
        <v>9875.6929199999995</v>
      </c>
      <c r="J24" s="120">
        <v>15114.033079999999</v>
      </c>
      <c r="K24" s="120">
        <v>13786.810889999999</v>
      </c>
      <c r="L24" s="120">
        <v>14242.660739999999</v>
      </c>
      <c r="M24" s="120">
        <v>13962.784599999999</v>
      </c>
      <c r="N24" s="120"/>
      <c r="O24" s="120"/>
      <c r="P24" s="116">
        <f>SUM(D24:O24)</f>
        <v>122081.74363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7008.6540800000002</v>
      </c>
      <c r="E26" s="120">
        <v>6132.8706000000002</v>
      </c>
      <c r="F26" s="120">
        <v>7175.9508100000021</v>
      </c>
      <c r="G26" s="120">
        <v>8227.3387500000008</v>
      </c>
      <c r="H26" s="120">
        <v>8643.0758600000008</v>
      </c>
      <c r="I26" s="120">
        <v>6534.6347000000005</v>
      </c>
      <c r="J26" s="120">
        <v>5087.65463</v>
      </c>
      <c r="K26" s="120">
        <v>5261.3177400000004</v>
      </c>
      <c r="L26" s="120">
        <v>4447.4196000000002</v>
      </c>
      <c r="M26" s="120">
        <v>3572.8510200000001</v>
      </c>
      <c r="N26" s="120"/>
      <c r="O26" s="120"/>
      <c r="P26" s="116">
        <f>SUM(D26:O26)</f>
        <v>62091.767790000005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20424.086429999999</v>
      </c>
      <c r="E28" s="120">
        <f>SUM(E23:E27)</f>
        <v>17946.42613</v>
      </c>
      <c r="F28" s="120">
        <f t="shared" ref="F28:O28" si="2">SUM(F23:F27)</f>
        <v>18648.641330000002</v>
      </c>
      <c r="G28" s="120">
        <f t="shared" si="2"/>
        <v>17397.672960000004</v>
      </c>
      <c r="H28" s="120">
        <f t="shared" si="2"/>
        <v>17870.824650000002</v>
      </c>
      <c r="I28" s="120">
        <f t="shared" si="2"/>
        <v>16410.32762</v>
      </c>
      <c r="J28" s="120">
        <f>SUM(J23:J27)</f>
        <v>20201.687709999998</v>
      </c>
      <c r="K28" s="120">
        <f t="shared" si="2"/>
        <v>19048.128629999999</v>
      </c>
      <c r="L28" s="120">
        <f t="shared" si="2"/>
        <v>18690.08034</v>
      </c>
      <c r="M28" s="120">
        <f t="shared" si="2"/>
        <v>17535.635620000001</v>
      </c>
      <c r="N28" s="120"/>
      <c r="O28" s="120"/>
      <c r="P28" s="116">
        <f>SUM(D28:O28)</f>
        <v>184173.51142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416.88200000000001</v>
      </c>
      <c r="E30" s="120">
        <v>431.166</v>
      </c>
      <c r="F30" s="120">
        <v>534.13800000000003</v>
      </c>
      <c r="G30" s="120">
        <v>476.61766999999998</v>
      </c>
      <c r="H30" s="120">
        <v>570.93666000000007</v>
      </c>
      <c r="I30" s="120">
        <v>534.53800000000001</v>
      </c>
      <c r="J30" s="120">
        <v>526.31100000000004</v>
      </c>
      <c r="K30" s="120">
        <v>617.16999999999996</v>
      </c>
      <c r="L30" s="120">
        <v>538.59</v>
      </c>
      <c r="M30" s="120">
        <v>485.74637999999999</v>
      </c>
      <c r="N30" s="120"/>
      <c r="O30" s="120"/>
      <c r="P30" s="116">
        <f>SUM(D30:O30)</f>
        <v>5132.0957100000005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355.85157000000004</v>
      </c>
      <c r="E32" s="120">
        <v>388.75038999999998</v>
      </c>
      <c r="F32" s="120">
        <v>433.56009</v>
      </c>
      <c r="G32" s="120">
        <v>505.85140000000007</v>
      </c>
      <c r="H32" s="120">
        <v>593.14113000000009</v>
      </c>
      <c r="I32" s="120">
        <v>500.29983000000004</v>
      </c>
      <c r="J32" s="120">
        <v>600.29719</v>
      </c>
      <c r="K32" s="120">
        <v>468.32373000000001</v>
      </c>
      <c r="L32" s="120">
        <v>329.27546999999998</v>
      </c>
      <c r="M32" s="120">
        <v>229.46223000000001</v>
      </c>
      <c r="N32" s="120"/>
      <c r="O32" s="120"/>
      <c r="P32" s="116">
        <f>SUM(D32:O32)</f>
        <v>4404.8130299999993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772.7335700000001</v>
      </c>
      <c r="E34" s="120">
        <f>SUM(E29:E33)</f>
        <v>819.91638999999998</v>
      </c>
      <c r="F34" s="120">
        <f t="shared" ref="F34:O34" si="3">SUM(F29:F33)</f>
        <v>967.69809000000009</v>
      </c>
      <c r="G34" s="120">
        <f t="shared" si="3"/>
        <v>982.4690700000001</v>
      </c>
      <c r="H34" s="120">
        <f t="shared" si="3"/>
        <v>1164.0777900000003</v>
      </c>
      <c r="I34" s="120">
        <f t="shared" si="3"/>
        <v>1034.8378299999999</v>
      </c>
      <c r="J34" s="120">
        <f t="shared" si="3"/>
        <v>1126.6081899999999</v>
      </c>
      <c r="K34" s="120">
        <f t="shared" si="3"/>
        <v>1085.4937299999999</v>
      </c>
      <c r="L34" s="120">
        <f t="shared" si="3"/>
        <v>867.86546999999996</v>
      </c>
      <c r="M34" s="120">
        <f t="shared" si="3"/>
        <v>715.20861000000002</v>
      </c>
      <c r="N34" s="120"/>
      <c r="O34" s="120"/>
      <c r="P34" s="116">
        <f>SUM(D34:O34)</f>
        <v>9536.9087400000008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14955.981491432998</v>
      </c>
      <c r="E36" s="120">
        <f t="shared" ref="E36:O36" si="4">E12+E18+E24+E30</f>
        <v>13103.6162231</v>
      </c>
      <c r="F36" s="120">
        <f t="shared" si="4"/>
        <v>13304.337367276001</v>
      </c>
      <c r="G36" s="120">
        <f t="shared" si="4"/>
        <v>10669.004087595</v>
      </c>
      <c r="H36" s="120">
        <f t="shared" si="4"/>
        <v>10380.581037359001</v>
      </c>
      <c r="I36" s="120">
        <f t="shared" si="4"/>
        <v>11135.475034589301</v>
      </c>
      <c r="J36" s="120">
        <f t="shared" si="4"/>
        <v>17224.225233474303</v>
      </c>
      <c r="K36" s="120">
        <f>K12+K18+K24+K30</f>
        <v>16233.898955043</v>
      </c>
      <c r="L36" s="120">
        <f t="shared" si="4"/>
        <v>15889.079454926999</v>
      </c>
      <c r="M36" s="120">
        <f t="shared" si="4"/>
        <v>15953.376331735</v>
      </c>
      <c r="N36" s="120"/>
      <c r="O36" s="120"/>
      <c r="P36" s="116">
        <f>SUM(D36:O36)</f>
        <v>138849.57521653161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10890.004660524168</v>
      </c>
      <c r="E38" s="120">
        <f t="shared" ref="E38:O38" si="5">E14+E20+E26+E32</f>
        <v>10239.450153535621</v>
      </c>
      <c r="F38" s="120">
        <f t="shared" si="5"/>
        <v>11334.152993425401</v>
      </c>
      <c r="G38" s="120">
        <f t="shared" si="5"/>
        <v>12923.853767863737</v>
      </c>
      <c r="H38" s="120">
        <f t="shared" si="5"/>
        <v>14411.801159667677</v>
      </c>
      <c r="I38" s="120">
        <f t="shared" si="5"/>
        <v>12904.7404158014</v>
      </c>
      <c r="J38" s="120">
        <f t="shared" si="5"/>
        <v>11307.530514900138</v>
      </c>
      <c r="K38" s="120">
        <f>K14+K20+K26+K32</f>
        <v>11262.476246150061</v>
      </c>
      <c r="L38" s="120">
        <f t="shared" si="5"/>
        <v>9274.3247540392076</v>
      </c>
      <c r="M38" s="120">
        <f t="shared" si="5"/>
        <v>7918.7539666042476</v>
      </c>
      <c r="N38" s="120"/>
      <c r="O38" s="120"/>
      <c r="P38" s="116">
        <f>SUM(D38:O38)</f>
        <v>112467.08863251164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25845.986151957164</v>
      </c>
      <c r="E40" s="123">
        <f t="shared" ref="E40:O40" si="6">E36+E38</f>
        <v>23343.066376635623</v>
      </c>
      <c r="F40" s="123">
        <f t="shared" si="6"/>
        <v>24638.490360701402</v>
      </c>
      <c r="G40" s="123">
        <f t="shared" si="6"/>
        <v>23592.857855458737</v>
      </c>
      <c r="H40" s="123">
        <f t="shared" si="6"/>
        <v>24792.38219702668</v>
      </c>
      <c r="I40" s="123">
        <f t="shared" si="6"/>
        <v>24040.2154503907</v>
      </c>
      <c r="J40" s="123">
        <f t="shared" si="6"/>
        <v>28531.755748374439</v>
      </c>
      <c r="K40" s="123">
        <f>K36+K38</f>
        <v>27496.375201193063</v>
      </c>
      <c r="L40" s="123">
        <f t="shared" si="6"/>
        <v>25163.404208966207</v>
      </c>
      <c r="M40" s="123">
        <f t="shared" si="6"/>
        <v>23872.130298339249</v>
      </c>
      <c r="N40" s="123"/>
      <c r="O40" s="123"/>
      <c r="P40" s="76">
        <f>SUM(D40:O40)</f>
        <v>251316.66384904328</v>
      </c>
      <c r="Q40" s="5" t="s">
        <v>0</v>
      </c>
    </row>
    <row r="42" spans="2:19" ht="15" x14ac:dyDescent="0.25">
      <c r="B42" s="151"/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2018-2019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2019-11-18T14:34:44Z</dcterms:modified>
</cp:coreProperties>
</file>