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dulkadircaliskan\Documents\GÜNLÜK\2020 YILI\11-KASIM 2020\"/>
    </mc:Choice>
  </mc:AlternateContent>
  <bookViews>
    <workbookView xWindow="0" yWindow="0" windowWidth="20730" windowHeight="11760" tabRatio="725"/>
  </bookViews>
  <sheets>
    <sheet name="Kaynaklara Göre" sheetId="22" r:id="rId1"/>
    <sheet name="2019-2020" sheetId="26" r:id="rId2"/>
    <sheet name="Kuruluşlara Göre" sheetId="24" r:id="rId3"/>
  </sheets>
  <calcPr calcId="162913"/>
</workbook>
</file>

<file path=xl/calcChain.xml><?xml version="1.0" encoding="utf-8"?>
<calcChain xmlns="http://schemas.openxmlformats.org/spreadsheetml/2006/main">
  <c r="N38" i="24" l="1"/>
  <c r="N36" i="24"/>
  <c r="N34" i="24"/>
  <c r="N28" i="24"/>
  <c r="N22" i="24"/>
  <c r="N16" i="24"/>
  <c r="F26" i="26" s="1"/>
  <c r="E26" i="26"/>
  <c r="M28" i="22"/>
  <c r="M34" i="22" s="1"/>
  <c r="N40" i="24" l="1"/>
  <c r="H26" i="26" s="1"/>
  <c r="I26" i="26" s="1"/>
  <c r="M36" i="24"/>
  <c r="M38" i="24"/>
  <c r="M34" i="24"/>
  <c r="M28" i="24"/>
  <c r="M22" i="24"/>
  <c r="M16" i="24"/>
  <c r="F25" i="26"/>
  <c r="E25" i="26"/>
  <c r="L28" i="22"/>
  <c r="L34" i="22" s="1"/>
  <c r="G26" i="26" l="1"/>
  <c r="M40" i="24"/>
  <c r="H25" i="26" s="1"/>
  <c r="I25" i="26" s="1"/>
  <c r="L38" i="24"/>
  <c r="L36" i="24"/>
  <c r="L34" i="24"/>
  <c r="L28" i="24"/>
  <c r="L22" i="24"/>
  <c r="L16" i="24"/>
  <c r="F24" i="26" s="1"/>
  <c r="E24" i="26"/>
  <c r="K28" i="22"/>
  <c r="K34" i="22" s="1"/>
  <c r="L40" i="24" l="1"/>
  <c r="H24" i="26" s="1"/>
  <c r="G24" i="26" s="1"/>
  <c r="G25" i="26"/>
  <c r="K38" i="24"/>
  <c r="K36" i="24"/>
  <c r="K34" i="24"/>
  <c r="K28" i="24"/>
  <c r="K22" i="24"/>
  <c r="K16" i="24"/>
  <c r="F23" i="26" s="1"/>
  <c r="E23" i="26"/>
  <c r="I24" i="26" l="1"/>
  <c r="K40" i="24"/>
  <c r="H23" i="26" s="1"/>
  <c r="G23" i="26" s="1"/>
  <c r="J28" i="22"/>
  <c r="J34" i="22" s="1"/>
  <c r="I23" i="26" l="1"/>
  <c r="E22" i="26"/>
  <c r="J16" i="24" l="1"/>
  <c r="F22" i="26" s="1"/>
  <c r="J22" i="24"/>
  <c r="J28" i="24"/>
  <c r="J34" i="24"/>
  <c r="J36" i="24"/>
  <c r="J38" i="24"/>
  <c r="E21" i="26"/>
  <c r="J40" i="24" l="1"/>
  <c r="H22" i="26" s="1"/>
  <c r="E20" i="26"/>
  <c r="I22" i="26" l="1"/>
  <c r="G22" i="26"/>
  <c r="E19" i="26"/>
  <c r="E17" i="26" l="1"/>
  <c r="E18" i="26" l="1"/>
  <c r="F36" i="24" l="1"/>
  <c r="F38" i="24"/>
  <c r="H38" i="24"/>
  <c r="H28" i="22"/>
  <c r="H34" i="22" s="1"/>
  <c r="I28" i="22"/>
  <c r="I34" i="22" s="1"/>
  <c r="H16" i="24"/>
  <c r="F20" i="26" s="1"/>
  <c r="I16" i="24"/>
  <c r="F21" i="26" s="1"/>
  <c r="H22" i="24"/>
  <c r="I22" i="24"/>
  <c r="H28" i="24"/>
  <c r="I28" i="24"/>
  <c r="H34" i="24"/>
  <c r="I34" i="24"/>
  <c r="H36" i="24"/>
  <c r="I36" i="24"/>
  <c r="I38" i="24"/>
  <c r="G28" i="22"/>
  <c r="G34" i="22" s="1"/>
  <c r="E38" i="24"/>
  <c r="E34" i="24"/>
  <c r="E28" i="24"/>
  <c r="E22" i="24"/>
  <c r="E16" i="24"/>
  <c r="F17" i="26" s="1"/>
  <c r="D28" i="22"/>
  <c r="D34" i="22" s="1"/>
  <c r="E28" i="22"/>
  <c r="E34" i="22" s="1"/>
  <c r="F28" i="22"/>
  <c r="F34" i="22" s="1"/>
  <c r="O32" i="22"/>
  <c r="O26" i="22"/>
  <c r="O24" i="22"/>
  <c r="O20" i="22"/>
  <c r="O18" i="22"/>
  <c r="O16" i="22"/>
  <c r="O14" i="22"/>
  <c r="O12" i="22"/>
  <c r="O30" i="22"/>
  <c r="C28" i="22"/>
  <c r="C34" i="22" s="1"/>
  <c r="F34" i="24"/>
  <c r="G34" i="24"/>
  <c r="D34" i="24"/>
  <c r="F28" i="24"/>
  <c r="G28" i="24"/>
  <c r="D28" i="24"/>
  <c r="P32" i="24"/>
  <c r="P30" i="24"/>
  <c r="P26" i="24"/>
  <c r="P24" i="24"/>
  <c r="P12" i="24"/>
  <c r="P14" i="24"/>
  <c r="P18" i="24"/>
  <c r="P20" i="24"/>
  <c r="F22" i="24"/>
  <c r="G22" i="24"/>
  <c r="D22" i="24"/>
  <c r="F16" i="24"/>
  <c r="F18" i="26" s="1"/>
  <c r="G16" i="24"/>
  <c r="F19" i="26" s="1"/>
  <c r="D16" i="24"/>
  <c r="F16" i="26" s="1"/>
  <c r="G38" i="24"/>
  <c r="E36" i="24"/>
  <c r="G36" i="24"/>
  <c r="D38" i="24"/>
  <c r="D36" i="24"/>
  <c r="D29" i="26"/>
  <c r="C29" i="26"/>
  <c r="E16" i="26"/>
  <c r="H40" i="24" l="1"/>
  <c r="H20" i="26" s="1"/>
  <c r="G20" i="26" s="1"/>
  <c r="E40" i="24"/>
  <c r="H17" i="26" s="1"/>
  <c r="G17" i="26" s="1"/>
  <c r="D40" i="24"/>
  <c r="H16" i="26" s="1"/>
  <c r="G16" i="26" s="1"/>
  <c r="I40" i="24"/>
  <c r="H21" i="26" s="1"/>
  <c r="G21" i="26" s="1"/>
  <c r="P16" i="24"/>
  <c r="F29" i="26"/>
  <c r="P34" i="24"/>
  <c r="E29" i="26"/>
  <c r="P28" i="24"/>
  <c r="P38" i="24"/>
  <c r="G40" i="24"/>
  <c r="H19" i="26" s="1"/>
  <c r="G19" i="26" s="1"/>
  <c r="F40" i="24"/>
  <c r="H18" i="26" s="1"/>
  <c r="G18" i="26" s="1"/>
  <c r="P22" i="24"/>
  <c r="P36" i="24"/>
  <c r="O22" i="22"/>
  <c r="O28" i="22" s="1"/>
  <c r="O34" i="22"/>
  <c r="I17" i="26" l="1"/>
  <c r="I21" i="26"/>
  <c r="I18" i="26"/>
  <c r="P40" i="24"/>
  <c r="I19" i="26" l="1"/>
  <c r="I20" i="26"/>
  <c r="H29" i="26"/>
  <c r="I28" i="26" s="1"/>
  <c r="I16" i="26"/>
  <c r="G29" i="26"/>
</calcChain>
</file>

<file path=xl/sharedStrings.xml><?xml version="1.0" encoding="utf-8"?>
<sst xmlns="http://schemas.openxmlformats.org/spreadsheetml/2006/main" count="164" uniqueCount="97">
  <si>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</si>
  <si>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</si>
  <si>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</si>
  <si>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</si>
  <si>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</si>
  <si>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</si>
  <si>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</si>
  <si>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</si>
  <si>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</si>
  <si>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</si>
  <si>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</si>
  <si>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</si>
  <si>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</si>
  <si>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</si>
  <si>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</si>
  <si>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</si>
  <si>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</si>
  <si>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</si>
  <si>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</si>
  <si>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</si>
  <si>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</si>
  <si>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</si>
  <si>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</si>
  <si>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</si>
  <si>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</si>
  <si>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</si>
  <si>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</si>
  <si>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</si>
  <si>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</si>
  <si>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</si>
  <si>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</si>
  <si>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</si>
  <si>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</si>
  <si>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</si>
  <si>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</si>
  <si>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</si>
  <si>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</si>
  <si>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</si>
  <si>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</si>
  <si>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</si>
  <si>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</si>
  <si>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</si>
  <si>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</si>
  <si>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</si>
  <si>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</si>
  <si>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</si>
  <si>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</si>
  <si>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</si>
  <si>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</si>
  <si>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</si>
  <si>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</si>
  <si>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</si>
  <si>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</si>
  <si>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</si>
  <si>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</si>
  <si>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</si>
  <si>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</si>
  <si>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</si>
  <si>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</si>
  <si>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</si>
  <si>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</si>
  <si>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</si>
  <si>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</si>
  <si>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</si>
  <si>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</si>
  <si>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</si>
  <si>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</si>
  <si>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</si>
  <si>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</si>
  <si>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</si>
  <si>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</si>
  <si>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</si>
  <si>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</si>
  <si>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</si>
  <si>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</si>
  <si>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</si>
  <si>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</si>
  <si>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</si>
  <si>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</si>
  <si>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</si>
  <si>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</si>
  <si>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</si>
  <si>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</si>
  <si>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</si>
  <si>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</si>
  <si>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</si>
  <si>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</si>
  <si>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</si>
  <si>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</si>
  <si>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</si>
  <si>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</si>
  <si>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</si>
  <si>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</si>
  <si>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</si>
  <si>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</si>
  <si>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</si>
  <si>
    <t>*2020 yılına ilişkin miktarlar kesinleşmemiş geçici verilerdir.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</si>
</sst>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2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0" fontId="3" fillId="0" borderId="0" xfId="0" applyFont="1"/>
    <xf numFmtId="170" fontId="2" fillId="0" borderId="0" xfId="0" applyNumberFormat="1" applyFont="1" applyFill="1"/>
    <xf numFmtId="0" fontId="2" fillId="0" borderId="0" xfId="0" applyFont="1"/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3"/>
  <sheetViews>
    <sheetView tabSelected="1" workbookViewId="0">
      <selection activeCell="G36" sqref="G36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0"/>
      <c r="C3" s="71" t="s">
        <v>17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x14ac:dyDescent="0.2"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2:15" x14ac:dyDescent="0.2">
      <c r="B5" s="72"/>
      <c r="C5" s="58" t="s">
        <v>48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</row>
    <row r="6" spans="2:15" x14ac:dyDescent="0.2">
      <c r="B6" s="7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2:15" ht="19.5" thickBot="1" x14ac:dyDescent="0.35">
      <c r="B7" s="73"/>
      <c r="C7" s="62"/>
      <c r="D7" s="62"/>
      <c r="E7" s="62"/>
      <c r="F7" s="62"/>
      <c r="G7" s="62"/>
      <c r="H7" s="74">
        <v>2020</v>
      </c>
      <c r="I7" s="62"/>
      <c r="J7" s="62"/>
      <c r="K7" s="62"/>
      <c r="L7" s="62"/>
      <c r="M7" s="62"/>
      <c r="N7" s="62"/>
      <c r="O7" s="63"/>
    </row>
    <row r="8" spans="2:15" ht="19.5" customHeight="1" thickBot="1" x14ac:dyDescent="0.25"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7" t="s">
        <v>18</v>
      </c>
      <c r="O8" s="14"/>
    </row>
    <row r="9" spans="2:15" s="6" customFormat="1" ht="16.5" customHeight="1" x14ac:dyDescent="0.2">
      <c r="B9" s="78"/>
      <c r="C9" s="79" t="s">
        <v>1</v>
      </c>
      <c r="D9" s="79" t="s">
        <v>2</v>
      </c>
      <c r="E9" s="79" t="s">
        <v>3</v>
      </c>
      <c r="F9" s="79" t="s">
        <v>4</v>
      </c>
      <c r="G9" s="79" t="s">
        <v>5</v>
      </c>
      <c r="H9" s="79" t="s">
        <v>6</v>
      </c>
      <c r="I9" s="79" t="s">
        <v>7</v>
      </c>
      <c r="J9" s="79" t="s">
        <v>8</v>
      </c>
      <c r="K9" s="79" t="s">
        <v>9</v>
      </c>
      <c r="L9" s="79" t="s">
        <v>10</v>
      </c>
      <c r="M9" s="79" t="s">
        <v>11</v>
      </c>
      <c r="N9" s="79" t="s">
        <v>12</v>
      </c>
      <c r="O9" s="80" t="s">
        <v>13</v>
      </c>
    </row>
    <row r="10" spans="2:15" s="7" customFormat="1" ht="23.25" customHeight="1" thickBot="1" x14ac:dyDescent="0.25">
      <c r="B10" s="81"/>
      <c r="C10" s="82" t="s">
        <v>19</v>
      </c>
      <c r="D10" s="82" t="s">
        <v>20</v>
      </c>
      <c r="E10" s="82" t="s">
        <v>21</v>
      </c>
      <c r="F10" s="82" t="s">
        <v>22</v>
      </c>
      <c r="G10" s="82" t="s">
        <v>23</v>
      </c>
      <c r="H10" s="82" t="s">
        <v>24</v>
      </c>
      <c r="I10" s="82" t="s">
        <v>25</v>
      </c>
      <c r="J10" s="82" t="s">
        <v>26</v>
      </c>
      <c r="K10" s="82" t="s">
        <v>27</v>
      </c>
      <c r="L10" s="82" t="s">
        <v>28</v>
      </c>
      <c r="M10" s="82" t="s">
        <v>29</v>
      </c>
      <c r="N10" s="82" t="s">
        <v>30</v>
      </c>
      <c r="O10" s="83" t="s">
        <v>31</v>
      </c>
    </row>
    <row r="11" spans="2:15" x14ac:dyDescent="0.2">
      <c r="B11" s="154" t="s">
        <v>88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2:15" x14ac:dyDescent="0.2">
      <c r="B12" s="66" t="s">
        <v>32</v>
      </c>
      <c r="C12" s="86">
        <v>6653.4490533423514</v>
      </c>
      <c r="D12" s="86">
        <v>5817.121832525565</v>
      </c>
      <c r="E12" s="86">
        <v>5229.4235887398481</v>
      </c>
      <c r="F12" s="86">
        <v>2916.6336667746582</v>
      </c>
      <c r="G12" s="86">
        <v>3556.6779594069576</v>
      </c>
      <c r="H12" s="86">
        <v>5922.1579886073841</v>
      </c>
      <c r="I12" s="86">
        <v>6641.2211842657789</v>
      </c>
      <c r="J12" s="86">
        <v>6683.909297012804</v>
      </c>
      <c r="K12" s="86">
        <v>6398.2945340084634</v>
      </c>
      <c r="L12" s="86">
        <v>5785.6487380659883</v>
      </c>
      <c r="M12" s="86">
        <v>6085.9084998050675</v>
      </c>
      <c r="N12" s="86"/>
      <c r="O12" s="85">
        <f>SUM(C12:N12)</f>
        <v>61690.446342554875</v>
      </c>
    </row>
    <row r="13" spans="2:15" x14ac:dyDescent="0.2">
      <c r="B13" s="65" t="s">
        <v>33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47"/>
      <c r="O13" s="68"/>
    </row>
    <row r="14" spans="2:15" x14ac:dyDescent="0.2">
      <c r="B14" s="66" t="s">
        <v>34</v>
      </c>
      <c r="C14" s="86">
        <v>3174.117524467561</v>
      </c>
      <c r="D14" s="86">
        <v>3006.1139458730072</v>
      </c>
      <c r="E14" s="86">
        <v>2976.8036632629237</v>
      </c>
      <c r="F14" s="86">
        <v>2429.5988847274161</v>
      </c>
      <c r="G14" s="86">
        <v>2600.1667857146508</v>
      </c>
      <c r="H14" s="86">
        <v>3666.58923869411</v>
      </c>
      <c r="I14" s="86">
        <v>3408.3579432173833</v>
      </c>
      <c r="J14" s="86">
        <v>3176.0404557160527</v>
      </c>
      <c r="K14" s="86">
        <v>3075.2507304000901</v>
      </c>
      <c r="L14" s="86">
        <v>3516.5731621725122</v>
      </c>
      <c r="M14" s="86">
        <v>3530.7623077151425</v>
      </c>
      <c r="N14" s="149"/>
      <c r="O14" s="85">
        <f>SUM(C14:N14)</f>
        <v>34560.374641960851</v>
      </c>
    </row>
    <row r="15" spans="2:15" x14ac:dyDescent="0.2">
      <c r="B15" s="65" t="s">
        <v>35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7"/>
      <c r="O15" s="68"/>
    </row>
    <row r="16" spans="2:15" x14ac:dyDescent="0.2">
      <c r="B16" s="66" t="s">
        <v>36</v>
      </c>
      <c r="C16" s="86">
        <v>27.663100000000004</v>
      </c>
      <c r="D16" s="86">
        <v>25.546900000000004</v>
      </c>
      <c r="E16" s="86">
        <v>25.346209999999999</v>
      </c>
      <c r="F16" s="86">
        <v>23.081299999999999</v>
      </c>
      <c r="G16" s="86">
        <v>25.211029999999997</v>
      </c>
      <c r="H16" s="86">
        <v>24.328940000000003</v>
      </c>
      <c r="I16" s="86">
        <v>28.126639999999998</v>
      </c>
      <c r="J16" s="86">
        <v>28.445010000000003</v>
      </c>
      <c r="K16" s="86">
        <v>26.942899999999991</v>
      </c>
      <c r="L16" s="86">
        <v>26.946819999999995</v>
      </c>
      <c r="M16" s="86">
        <v>25.635200000000005</v>
      </c>
      <c r="N16" s="149"/>
      <c r="O16" s="85">
        <f>SUM(C16:N16)</f>
        <v>287.27404999999999</v>
      </c>
    </row>
    <row r="17" spans="2:18" x14ac:dyDescent="0.2">
      <c r="B17" s="65" t="s">
        <v>94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47"/>
      <c r="O17" s="68"/>
    </row>
    <row r="18" spans="2:18" x14ac:dyDescent="0.2">
      <c r="B18" s="66" t="s">
        <v>95</v>
      </c>
      <c r="C18" s="86">
        <v>7474.3949223259915</v>
      </c>
      <c r="D18" s="86">
        <v>4859.2450088173373</v>
      </c>
      <c r="E18" s="86">
        <v>2494.8734955237146</v>
      </c>
      <c r="F18" s="86">
        <v>1536.9351537088894</v>
      </c>
      <c r="G18" s="86">
        <v>1718.3993596783871</v>
      </c>
      <c r="H18" s="86">
        <v>3632.4690560560834</v>
      </c>
      <c r="I18" s="86">
        <v>6628.458831955295</v>
      </c>
      <c r="J18" s="86">
        <v>7398.6610681285783</v>
      </c>
      <c r="K18" s="86">
        <v>8142.3947801967552</v>
      </c>
      <c r="L18" s="86">
        <v>8243.8878701047634</v>
      </c>
      <c r="M18" s="86">
        <v>8292.8005733897171</v>
      </c>
      <c r="N18" s="149"/>
      <c r="O18" s="85">
        <f>SUM(C18:N18)</f>
        <v>60422.520119885521</v>
      </c>
    </row>
    <row r="19" spans="2:18" x14ac:dyDescent="0.2">
      <c r="B19" s="65" t="s">
        <v>37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47"/>
      <c r="O19" s="68"/>
    </row>
    <row r="20" spans="2:18" x14ac:dyDescent="0.2">
      <c r="B20" s="66" t="s">
        <v>38</v>
      </c>
      <c r="C20" s="86">
        <v>425.47547098517674</v>
      </c>
      <c r="D20" s="86">
        <v>405.27421536008939</v>
      </c>
      <c r="E20" s="86">
        <v>445.31940758023023</v>
      </c>
      <c r="F20" s="86">
        <v>434.57537337365414</v>
      </c>
      <c r="G20" s="170">
        <v>453.22671534106399</v>
      </c>
      <c r="H20" s="170">
        <v>426.37607960768588</v>
      </c>
      <c r="I20" s="170">
        <v>466.28348383567248</v>
      </c>
      <c r="J20" s="86">
        <v>463.28167260429296</v>
      </c>
      <c r="K20" s="86">
        <v>470.11003748728382</v>
      </c>
      <c r="L20" s="86">
        <v>493.09848505507432</v>
      </c>
      <c r="M20" s="86">
        <v>502.20609526259841</v>
      </c>
      <c r="N20" s="149"/>
      <c r="O20" s="87">
        <f>SUM(C20:N20)</f>
        <v>4985.2270364928227</v>
      </c>
    </row>
    <row r="21" spans="2:18" x14ac:dyDescent="0.2">
      <c r="B21" s="65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5"/>
    </row>
    <row r="22" spans="2:18" x14ac:dyDescent="0.2">
      <c r="B22" s="66" t="s">
        <v>40</v>
      </c>
      <c r="C22" s="86">
        <v>17755.10007112108</v>
      </c>
      <c r="D22" s="86">
        <v>14113.301902575999</v>
      </c>
      <c r="E22" s="86">
        <v>11171.766365106716</v>
      </c>
      <c r="F22" s="86">
        <v>7340.824378584618</v>
      </c>
      <c r="G22" s="86">
        <v>8353.6818501410617</v>
      </c>
      <c r="H22" s="86">
        <v>13671.921302965262</v>
      </c>
      <c r="I22" s="86">
        <v>17172.448083274132</v>
      </c>
      <c r="J22" s="86">
        <v>17750.337503461727</v>
      </c>
      <c r="K22" s="86">
        <v>18112.99298209259</v>
      </c>
      <c r="L22" s="86">
        <v>18066.155075398339</v>
      </c>
      <c r="M22" s="86">
        <v>18437.312676172525</v>
      </c>
      <c r="N22" s="86"/>
      <c r="O22" s="87">
        <f t="shared" ref="O22" si="0">SUM(O11:O21)</f>
        <v>161945.84219089404</v>
      </c>
      <c r="R22" s="172"/>
    </row>
    <row r="23" spans="2:18" x14ac:dyDescent="0.2">
      <c r="B23" s="65" t="s">
        <v>14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8" x14ac:dyDescent="0.2">
      <c r="B24" s="66" t="s">
        <v>41</v>
      </c>
      <c r="C24" s="86">
        <v>5487.7630443030885</v>
      </c>
      <c r="D24" s="86">
        <v>7168.7630702115157</v>
      </c>
      <c r="E24" s="86">
        <v>9633.6006178898078</v>
      </c>
      <c r="F24" s="86">
        <v>9137.1008280167407</v>
      </c>
      <c r="G24" s="86">
        <v>9019.169483062029</v>
      </c>
      <c r="H24" s="86">
        <v>6723.0720665387262</v>
      </c>
      <c r="I24" s="86">
        <v>6919.5094975085995</v>
      </c>
      <c r="J24" s="86">
        <v>6709.3806888115823</v>
      </c>
      <c r="K24" s="86">
        <v>5578.918949187062</v>
      </c>
      <c r="L24" s="86">
        <v>4476.534121369431</v>
      </c>
      <c r="M24" s="86">
        <v>3311.8743576112611</v>
      </c>
      <c r="N24" s="86"/>
      <c r="O24" s="87">
        <f>SUM(C24:N24)</f>
        <v>74165.68672450984</v>
      </c>
      <c r="R24" s="172"/>
    </row>
    <row r="25" spans="2:18" x14ac:dyDescent="0.2">
      <c r="B25" s="65" t="s">
        <v>85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2:18" x14ac:dyDescent="0.2">
      <c r="B26" s="66" t="s">
        <v>84</v>
      </c>
      <c r="C26" s="86">
        <v>3834.204434993027</v>
      </c>
      <c r="D26" s="86">
        <v>3646.9193958775786</v>
      </c>
      <c r="E26" s="86">
        <v>3898.0097755890156</v>
      </c>
      <c r="F26" s="86">
        <v>3863.5214332732166</v>
      </c>
      <c r="G26" s="86">
        <v>3519.545733073307</v>
      </c>
      <c r="H26" s="86">
        <v>3229.8149078984497</v>
      </c>
      <c r="I26" s="86">
        <v>4684.9050568949388</v>
      </c>
      <c r="J26" s="86">
        <v>4472.5970287032642</v>
      </c>
      <c r="K26" s="86">
        <v>3951.2056611480275</v>
      </c>
      <c r="L26" s="86">
        <v>2903.5523184392578</v>
      </c>
      <c r="M26" s="86">
        <v>3952.5117345453705</v>
      </c>
      <c r="N26" s="86"/>
      <c r="O26" s="87">
        <f>SUM(C26:N26)</f>
        <v>41956.787480435458</v>
      </c>
    </row>
    <row r="27" spans="2:18" x14ac:dyDescent="0.2">
      <c r="B27" s="65" t="s">
        <v>42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2:18" x14ac:dyDescent="0.2">
      <c r="B28" s="66" t="s">
        <v>43</v>
      </c>
      <c r="C28" s="135">
        <f>C22+C24+C26</f>
        <v>27077.067550417192</v>
      </c>
      <c r="D28" s="135">
        <f t="shared" ref="D28:O28" si="1">D22+D24+D26</f>
        <v>24928.984368665093</v>
      </c>
      <c r="E28" s="135">
        <f t="shared" si="1"/>
        <v>24703.376758585538</v>
      </c>
      <c r="F28" s="135">
        <f t="shared" si="1"/>
        <v>20341.446639874575</v>
      </c>
      <c r="G28" s="135">
        <f t="shared" si="1"/>
        <v>20892.3970662764</v>
      </c>
      <c r="H28" s="135">
        <f t="shared" si="1"/>
        <v>23624.808277402437</v>
      </c>
      <c r="I28" s="135">
        <f t="shared" si="1"/>
        <v>28776.86263767767</v>
      </c>
      <c r="J28" s="135">
        <f t="shared" si="1"/>
        <v>28932.315220976576</v>
      </c>
      <c r="K28" s="135">
        <f t="shared" si="1"/>
        <v>27643.117592427683</v>
      </c>
      <c r="L28" s="135">
        <f t="shared" si="1"/>
        <v>25446.241515207028</v>
      </c>
      <c r="M28" s="135">
        <f t="shared" si="1"/>
        <v>25701.698768329155</v>
      </c>
      <c r="N28" s="135"/>
      <c r="O28" s="157">
        <f t="shared" si="1"/>
        <v>278068.31639583933</v>
      </c>
      <c r="R28" s="144"/>
    </row>
    <row r="29" spans="2:18" x14ac:dyDescent="0.2">
      <c r="B29" s="133" t="s">
        <v>15</v>
      </c>
      <c r="C29" s="67"/>
      <c r="D29" s="13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2:18" x14ac:dyDescent="0.2">
      <c r="B30" s="136" t="s">
        <v>44</v>
      </c>
      <c r="C30" s="84">
        <v>126.83351</v>
      </c>
      <c r="D30" s="137">
        <v>284.15899999999999</v>
      </c>
      <c r="E30" s="84">
        <v>307.18400000000003</v>
      </c>
      <c r="F30" s="86">
        <v>163.76964000000001</v>
      </c>
      <c r="G30" s="86">
        <v>210.70329999999998</v>
      </c>
      <c r="H30" s="84">
        <v>343.661</v>
      </c>
      <c r="I30" s="86">
        <v>172.02461000000002</v>
      </c>
      <c r="J30" s="86">
        <v>105.96079999999999</v>
      </c>
      <c r="K30" s="86">
        <v>52.796410000000002</v>
      </c>
      <c r="L30" s="86">
        <v>55.68818000000001</v>
      </c>
      <c r="M30" s="86">
        <v>30.527519999999996</v>
      </c>
      <c r="N30" s="84"/>
      <c r="O30" s="87">
        <f>SUM(C30:N30)</f>
        <v>1853.3079700000001</v>
      </c>
      <c r="Q30" s="143"/>
    </row>
    <row r="31" spans="2:18" x14ac:dyDescent="0.2">
      <c r="B31" s="133" t="s">
        <v>16</v>
      </c>
      <c r="C31" s="168"/>
      <c r="D31" s="166"/>
      <c r="E31" s="67"/>
      <c r="F31" s="134"/>
      <c r="G31" s="147"/>
      <c r="H31" s="67"/>
      <c r="I31" s="134"/>
      <c r="J31" s="67"/>
      <c r="K31" s="67"/>
      <c r="L31" s="67"/>
      <c r="M31" s="147"/>
      <c r="N31" s="67"/>
      <c r="O31" s="148"/>
      <c r="R31" s="144"/>
    </row>
    <row r="32" spans="2:18" x14ac:dyDescent="0.2">
      <c r="B32" s="136" t="s">
        <v>45</v>
      </c>
      <c r="C32" s="169">
        <v>227.45964000000001</v>
      </c>
      <c r="D32" s="167">
        <v>184.27200000000005</v>
      </c>
      <c r="E32" s="86">
        <v>190.92538000000002</v>
      </c>
      <c r="F32" s="137">
        <v>163.2313</v>
      </c>
      <c r="G32" s="149">
        <v>120.69981999999999</v>
      </c>
      <c r="H32" s="86">
        <v>56.243209999999998</v>
      </c>
      <c r="I32" s="137">
        <v>139.50389999999999</v>
      </c>
      <c r="J32" s="86">
        <v>152.92696000000001</v>
      </c>
      <c r="K32" s="86">
        <v>218.57948999999999</v>
      </c>
      <c r="L32" s="86">
        <v>320.0059</v>
      </c>
      <c r="M32" s="149">
        <v>372.00730000000004</v>
      </c>
      <c r="N32" s="86"/>
      <c r="O32" s="150">
        <f>SUM(C32:N32)</f>
        <v>2145.8549000000003</v>
      </c>
      <c r="Q32" s="142"/>
    </row>
    <row r="33" spans="2:30" s="12" customFormat="1" x14ac:dyDescent="0.2">
      <c r="B33" s="65" t="s">
        <v>46</v>
      </c>
      <c r="C33" s="138"/>
      <c r="D33" s="49"/>
      <c r="E33" s="138"/>
      <c r="F33" s="49"/>
      <c r="G33" s="49"/>
      <c r="H33" s="138"/>
      <c r="I33" s="49"/>
      <c r="J33" s="49"/>
      <c r="K33" s="49"/>
      <c r="L33" s="49"/>
      <c r="M33" s="49"/>
      <c r="N33" s="138"/>
      <c r="O33" s="51"/>
    </row>
    <row r="34" spans="2:30" s="12" customFormat="1" ht="13.5" thickBot="1" x14ac:dyDescent="0.25">
      <c r="B34" s="69" t="s">
        <v>47</v>
      </c>
      <c r="C34" s="75">
        <f>C28+C30-C32</f>
        <v>26976.441420417192</v>
      </c>
      <c r="D34" s="75">
        <f t="shared" ref="D34:M34" si="2">D28+D30-D32</f>
        <v>25028.871368665092</v>
      </c>
      <c r="E34" s="75">
        <f t="shared" si="2"/>
        <v>24819.635378585539</v>
      </c>
      <c r="F34" s="75">
        <f t="shared" si="2"/>
        <v>20341.984979874574</v>
      </c>
      <c r="G34" s="75">
        <f t="shared" si="2"/>
        <v>20982.4005462764</v>
      </c>
      <c r="H34" s="75">
        <f t="shared" si="2"/>
        <v>23912.226067402436</v>
      </c>
      <c r="I34" s="75">
        <f t="shared" si="2"/>
        <v>28809.383347677671</v>
      </c>
      <c r="J34" s="75">
        <f t="shared" si="2"/>
        <v>28885.349060976576</v>
      </c>
      <c r="K34" s="75">
        <f t="shared" si="2"/>
        <v>27477.334512427682</v>
      </c>
      <c r="L34" s="75">
        <f t="shared" si="2"/>
        <v>25181.923795207029</v>
      </c>
      <c r="M34" s="75">
        <f t="shared" si="2"/>
        <v>25360.218988329154</v>
      </c>
      <c r="N34" s="75"/>
      <c r="O34" s="76">
        <f>SUM(C34:N34)</f>
        <v>277775.76946583937</v>
      </c>
      <c r="Q34" s="141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2"/>
      <c r="I36" s="3"/>
      <c r="J36" s="175" t="s">
        <v>96</v>
      </c>
      <c r="K36" s="3"/>
      <c r="L36" s="3"/>
      <c r="M36" s="3"/>
      <c r="N36" s="3"/>
      <c r="P36" s="172"/>
    </row>
    <row r="37" spans="2:30" ht="15.75" x14ac:dyDescent="0.25">
      <c r="B37" s="152"/>
      <c r="C37" s="144"/>
      <c r="D37" s="144"/>
      <c r="E37" s="144"/>
      <c r="F37" s="144"/>
      <c r="G37" s="144"/>
      <c r="H37" s="144"/>
      <c r="I37" s="144"/>
      <c r="J37" s="144"/>
      <c r="K37" s="144"/>
      <c r="L37" s="3"/>
      <c r="M37" s="3"/>
      <c r="N37" s="3"/>
    </row>
    <row r="38" spans="2:30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30" x14ac:dyDescent="0.2"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30" x14ac:dyDescent="0.2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30" x14ac:dyDescent="0.2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30" x14ac:dyDescent="0.2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2:30" x14ac:dyDescent="0.2">
      <c r="C43" s="145"/>
      <c r="D43" s="145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7"/>
  <sheetViews>
    <sheetView topLeftCell="A4" workbookViewId="0">
      <selection activeCell="D21" sqref="D21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1" x14ac:dyDescent="0.2">
      <c r="B4" s="11"/>
    </row>
    <row r="5" spans="2:11" ht="13.5" thickBot="1" x14ac:dyDescent="0.25">
      <c r="B5" s="11"/>
      <c r="D5" s="4"/>
    </row>
    <row r="6" spans="2:11" ht="20.25" customHeight="1" x14ac:dyDescent="0.2">
      <c r="B6" s="53"/>
      <c r="C6" s="54" t="s">
        <v>68</v>
      </c>
      <c r="D6" s="55"/>
      <c r="E6" s="55"/>
      <c r="F6" s="55"/>
      <c r="G6" s="55"/>
      <c r="H6" s="55"/>
      <c r="I6" s="56"/>
    </row>
    <row r="7" spans="2:11" ht="13.5" thickBot="1" x14ac:dyDescent="0.25">
      <c r="B7" s="57"/>
      <c r="C7" s="58" t="s">
        <v>56</v>
      </c>
      <c r="D7" s="58"/>
      <c r="E7" s="58"/>
      <c r="F7" s="58"/>
      <c r="G7" s="58"/>
      <c r="H7" s="59"/>
      <c r="I7" s="60"/>
    </row>
    <row r="8" spans="2:11" ht="13.5" thickBot="1" x14ac:dyDescent="0.25">
      <c r="B8" s="61"/>
      <c r="C8" s="62"/>
      <c r="D8" s="62"/>
      <c r="E8" s="62"/>
      <c r="F8" s="62"/>
      <c r="G8" s="62"/>
      <c r="H8" s="112" t="s">
        <v>57</v>
      </c>
      <c r="I8" s="113"/>
    </row>
    <row r="9" spans="2:11" ht="15.75" x14ac:dyDescent="0.25">
      <c r="B9" s="15"/>
      <c r="C9" s="16"/>
      <c r="D9" s="17">
        <v>2019</v>
      </c>
      <c r="E9" s="18"/>
      <c r="F9" s="19"/>
      <c r="G9" s="17">
        <v>2020</v>
      </c>
      <c r="H9" s="18"/>
      <c r="I9" s="20"/>
    </row>
    <row r="10" spans="2:11" x14ac:dyDescent="0.2">
      <c r="B10" s="21"/>
      <c r="C10" s="22"/>
      <c r="D10" s="23"/>
      <c r="E10" s="23"/>
      <c r="F10" s="23"/>
      <c r="G10" s="23"/>
      <c r="H10" s="23"/>
      <c r="I10" s="24"/>
    </row>
    <row r="11" spans="2:11" x14ac:dyDescent="0.2">
      <c r="B11" s="21"/>
      <c r="C11" s="25" t="s">
        <v>90</v>
      </c>
      <c r="D11" s="26" t="s">
        <v>92</v>
      </c>
      <c r="E11" s="26"/>
      <c r="F11" s="26" t="s">
        <v>58</v>
      </c>
      <c r="G11" s="26" t="s">
        <v>91</v>
      </c>
      <c r="H11" s="26"/>
      <c r="I11" s="24"/>
    </row>
    <row r="12" spans="2:11" x14ac:dyDescent="0.2">
      <c r="B12" s="27" t="s">
        <v>52</v>
      </c>
      <c r="C12" s="28"/>
      <c r="D12" s="29" t="s">
        <v>51</v>
      </c>
      <c r="E12" s="29" t="s">
        <v>13</v>
      </c>
      <c r="F12" s="29"/>
      <c r="G12" s="29" t="s">
        <v>51</v>
      </c>
      <c r="H12" s="29" t="s">
        <v>13</v>
      </c>
      <c r="I12" s="30" t="s">
        <v>54</v>
      </c>
    </row>
    <row r="13" spans="2:11" x14ac:dyDescent="0.2">
      <c r="B13" s="31"/>
      <c r="C13" s="32"/>
      <c r="D13" s="33"/>
      <c r="E13" s="33"/>
      <c r="F13" s="34"/>
      <c r="G13" s="33"/>
      <c r="H13" s="33"/>
      <c r="I13" s="35"/>
    </row>
    <row r="14" spans="2:11" x14ac:dyDescent="0.2">
      <c r="B14" s="36"/>
      <c r="C14" s="37" t="s">
        <v>93</v>
      </c>
      <c r="D14" s="38" t="s">
        <v>49</v>
      </c>
      <c r="E14" s="39"/>
      <c r="F14" s="38" t="s">
        <v>90</v>
      </c>
      <c r="G14" s="38" t="s">
        <v>49</v>
      </c>
      <c r="H14" s="39"/>
      <c r="I14" s="40"/>
    </row>
    <row r="15" spans="2:11" x14ac:dyDescent="0.2">
      <c r="B15" s="41" t="s">
        <v>53</v>
      </c>
      <c r="C15" s="42"/>
      <c r="D15" s="43" t="s">
        <v>50</v>
      </c>
      <c r="E15" s="43" t="s">
        <v>31</v>
      </c>
      <c r="F15" s="43"/>
      <c r="G15" s="43" t="s">
        <v>50</v>
      </c>
      <c r="H15" s="43" t="s">
        <v>31</v>
      </c>
      <c r="I15" s="44" t="s">
        <v>55</v>
      </c>
    </row>
    <row r="16" spans="2:11" ht="26.25" customHeight="1" x14ac:dyDescent="0.2">
      <c r="B16" s="45" t="s">
        <v>69</v>
      </c>
      <c r="C16" s="88">
        <v>4285.1879899999994</v>
      </c>
      <c r="D16" s="89">
        <v>21773.413006978641</v>
      </c>
      <c r="E16" s="89">
        <f t="shared" ref="E16" si="0">SUM(C16:D16)</f>
        <v>26058.600996978639</v>
      </c>
      <c r="F16" s="90">
        <f>'Kuruluşlara Göre'!D16</f>
        <v>5499.6247399999993</v>
      </c>
      <c r="G16" s="90">
        <f t="shared" ref="G16" si="1">H16-F16</f>
        <v>21577.442810417197</v>
      </c>
      <c r="H16" s="89">
        <f>'Kuruluşlara Göre'!D40</f>
        <v>27077.067550417196</v>
      </c>
      <c r="I16" s="91">
        <f t="shared" ref="I16" si="2">H16/E16*100-100</f>
        <v>3.9083700370432126</v>
      </c>
      <c r="K16" s="172"/>
    </row>
    <row r="17" spans="2:11" ht="26.25" customHeight="1" x14ac:dyDescent="0.2">
      <c r="B17" s="45" t="s">
        <v>70</v>
      </c>
      <c r="C17" s="88">
        <v>4012.0209599999998</v>
      </c>
      <c r="D17" s="89">
        <v>19510.104605367211</v>
      </c>
      <c r="E17" s="89">
        <f t="shared" ref="E17" si="3">SUM(C17:D17)</f>
        <v>23522.125565367212</v>
      </c>
      <c r="F17" s="90">
        <f>'Kuruluşlara Göre'!E16</f>
        <v>4186.1127900000001</v>
      </c>
      <c r="G17" s="90">
        <f t="shared" ref="G17" si="4">H17-F17</f>
        <v>20742.871578665094</v>
      </c>
      <c r="H17" s="89">
        <f>'Kuruluşlara Göre'!E40</f>
        <v>24928.984368665093</v>
      </c>
      <c r="I17" s="91">
        <f t="shared" ref="I17" si="5">H17/E17*100-100</f>
        <v>5.9810020118643763</v>
      </c>
      <c r="K17" s="172"/>
    </row>
    <row r="18" spans="2:11" ht="24.75" customHeight="1" x14ac:dyDescent="0.2">
      <c r="B18" s="45" t="s">
        <v>71</v>
      </c>
      <c r="C18" s="88">
        <v>4185.1665299999995</v>
      </c>
      <c r="D18" s="89">
        <v>20658.408779223482</v>
      </c>
      <c r="E18" s="89">
        <f t="shared" ref="E18" si="6">SUM(C18:D18)</f>
        <v>24843.575309223481</v>
      </c>
      <c r="F18" s="90">
        <f>'Kuruluşlara Göre'!F16</f>
        <v>4426.0959800000001</v>
      </c>
      <c r="G18" s="90">
        <f t="shared" ref="G18:G19" si="7">H18-F18</f>
        <v>20277.28077858554</v>
      </c>
      <c r="H18" s="89">
        <f>'Kuruluşlara Göre'!F40</f>
        <v>24703.376758585542</v>
      </c>
      <c r="I18" s="91">
        <f t="shared" ref="I18:I19" si="8">H18/E18*100-100</f>
        <v>-0.56432517821171757</v>
      </c>
      <c r="K18" s="172"/>
    </row>
    <row r="19" spans="2:11" ht="24.75" customHeight="1" x14ac:dyDescent="0.2">
      <c r="B19" s="45" t="s">
        <v>72</v>
      </c>
      <c r="C19" s="88">
        <v>4407.8557500000006</v>
      </c>
      <c r="D19" s="89">
        <v>19400.501896138958</v>
      </c>
      <c r="E19" s="89">
        <f t="shared" ref="E19" si="9">SUM(C19:D19)</f>
        <v>23808.35764613896</v>
      </c>
      <c r="F19" s="90">
        <f>'Kuruluşlara Göre'!G16</f>
        <v>3522.1406500000003</v>
      </c>
      <c r="G19" s="90">
        <f t="shared" si="7"/>
        <v>16819.305989874571</v>
      </c>
      <c r="H19" s="89">
        <f>'Kuruluşlara Göre'!G40</f>
        <v>20341.446639874572</v>
      </c>
      <c r="I19" s="91">
        <f t="shared" si="8"/>
        <v>-14.561739443739512</v>
      </c>
      <c r="K19" s="172"/>
    </row>
    <row r="20" spans="2:11" ht="24.75" customHeight="1" x14ac:dyDescent="0.2">
      <c r="B20" s="45" t="s">
        <v>73</v>
      </c>
      <c r="C20" s="88">
        <v>4745.5081179999997</v>
      </c>
      <c r="D20" s="89">
        <v>20267.836243581653</v>
      </c>
      <c r="E20" s="89">
        <f t="shared" ref="E20" si="10">SUM(C20:D20)</f>
        <v>25013.34436158165</v>
      </c>
      <c r="F20" s="90">
        <f>'Kuruluşlara Göre'!H16</f>
        <v>2716.9649399999998</v>
      </c>
      <c r="G20" s="90">
        <f t="shared" ref="G20" si="11">H20-F20</f>
        <v>18175.432126276392</v>
      </c>
      <c r="H20" s="89">
        <f>'Kuruluşlara Göre'!H40</f>
        <v>20892.397066276393</v>
      </c>
      <c r="I20" s="91">
        <f t="shared" ref="I20" si="12">H20/E20*100-100</f>
        <v>-16.474995249474432</v>
      </c>
      <c r="K20" s="172"/>
    </row>
    <row r="21" spans="2:11" ht="24.75" customHeight="1" x14ac:dyDescent="0.2">
      <c r="B21" s="45" t="s">
        <v>74</v>
      </c>
      <c r="C21" s="88">
        <v>5593.5656849999996</v>
      </c>
      <c r="D21" s="89">
        <v>18664.520201292034</v>
      </c>
      <c r="E21" s="89">
        <f t="shared" ref="E21" si="13">SUM(C21:D21)</f>
        <v>24258.085886292036</v>
      </c>
      <c r="F21" s="90">
        <f>'Kuruluşlara Göre'!I16</f>
        <v>3111.6933800000006</v>
      </c>
      <c r="G21" s="90">
        <f t="shared" ref="G21" si="14">H21-F21</f>
        <v>20513.11489740244</v>
      </c>
      <c r="H21" s="89">
        <f>'Kuruluşlara Göre'!I40</f>
        <v>23624.808277402441</v>
      </c>
      <c r="I21" s="91">
        <f t="shared" ref="I21" si="15">H21/E21*100-100</f>
        <v>-2.6105835879138795</v>
      </c>
      <c r="K21" s="172"/>
    </row>
    <row r="22" spans="2:11" ht="26.25" customHeight="1" x14ac:dyDescent="0.2">
      <c r="B22" s="45" t="s">
        <v>75</v>
      </c>
      <c r="C22" s="88">
        <v>6072.3543840000002</v>
      </c>
      <c r="D22" s="89">
        <v>22717.309446655869</v>
      </c>
      <c r="E22" s="89">
        <f t="shared" ref="E22:E26" si="16">SUM(C22:D22)</f>
        <v>28789.663830655867</v>
      </c>
      <c r="F22" s="90">
        <f>'Kuruluşlara Göre'!J16</f>
        <v>5155.3938500000004</v>
      </c>
      <c r="G22" s="90">
        <f t="shared" ref="G22:G26" si="17">H22-F22</f>
        <v>23621.46878767767</v>
      </c>
      <c r="H22" s="89">
        <f>'Kuruluşlara Göre'!J40</f>
        <v>28776.86263767767</v>
      </c>
      <c r="I22" s="91">
        <f t="shared" ref="I22:I26" si="18">H22/E22*100-100</f>
        <v>-4.4464544822389485E-2</v>
      </c>
      <c r="K22" s="2"/>
    </row>
    <row r="23" spans="2:11" ht="24.75" customHeight="1" x14ac:dyDescent="0.2">
      <c r="B23" s="45" t="s">
        <v>76</v>
      </c>
      <c r="C23" s="88">
        <v>6278.9481889999997</v>
      </c>
      <c r="D23" s="89">
        <v>21434.524312507572</v>
      </c>
      <c r="E23" s="89">
        <f t="shared" si="16"/>
        <v>27713.472501507571</v>
      </c>
      <c r="F23" s="90">
        <f>'Kuruluşlara Göre'!K16</f>
        <v>5961.8782099999999</v>
      </c>
      <c r="G23" s="90">
        <f t="shared" si="17"/>
        <v>22970.437010976573</v>
      </c>
      <c r="H23" s="89">
        <f>'Kuruluşlara Göre'!K40</f>
        <v>28932.315220976572</v>
      </c>
      <c r="I23" s="91">
        <f t="shared" si="18"/>
        <v>4.3980151509440049</v>
      </c>
      <c r="K23" s="2"/>
    </row>
    <row r="24" spans="2:11" ht="25.5" customHeight="1" x14ac:dyDescent="0.2">
      <c r="B24" s="45" t="s">
        <v>77</v>
      </c>
      <c r="C24" s="88">
        <v>4611.5988900000002</v>
      </c>
      <c r="D24" s="89">
        <v>20807.106864870409</v>
      </c>
      <c r="E24" s="89">
        <f t="shared" si="16"/>
        <v>25418.705754870411</v>
      </c>
      <c r="F24" s="90">
        <f>'Kuruluşlara Göre'!L16</f>
        <v>5914.9032800000004</v>
      </c>
      <c r="G24" s="90">
        <f t="shared" si="17"/>
        <v>21728.214312427684</v>
      </c>
      <c r="H24" s="89">
        <f>'Kuruluşlara Göre'!L40</f>
        <v>27643.117592427683</v>
      </c>
      <c r="I24" s="91">
        <f t="shared" si="18"/>
        <v>8.7510822109070574</v>
      </c>
      <c r="K24" s="2"/>
    </row>
    <row r="25" spans="2:11" ht="24.75" customHeight="1" x14ac:dyDescent="0.2">
      <c r="B25" s="45" t="s">
        <v>78</v>
      </c>
      <c r="C25" s="88">
        <v>4780.4494119999999</v>
      </c>
      <c r="D25" s="89">
        <v>19468.19609139907</v>
      </c>
      <c r="E25" s="89">
        <f t="shared" si="16"/>
        <v>24248.645503399071</v>
      </c>
      <c r="F25" s="90">
        <f>'Kuruluşlara Göre'!M16</f>
        <v>5669.5600199999999</v>
      </c>
      <c r="G25" s="90">
        <f t="shared" si="17"/>
        <v>19776.681495207027</v>
      </c>
      <c r="H25" s="89">
        <f>'Kuruluşlara Göre'!M40</f>
        <v>25446.241515207028</v>
      </c>
      <c r="I25" s="91">
        <f t="shared" si="18"/>
        <v>4.9388161150695282</v>
      </c>
      <c r="K25" s="2"/>
    </row>
    <row r="26" spans="2:11" ht="25.5" customHeight="1" x14ac:dyDescent="0.2">
      <c r="B26" s="45" t="s">
        <v>79</v>
      </c>
      <c r="C26" s="88">
        <v>4738.8111710000003</v>
      </c>
      <c r="D26" s="89">
        <v>19258.149089070881</v>
      </c>
      <c r="E26" s="89">
        <f t="shared" si="16"/>
        <v>23996.960260070882</v>
      </c>
      <c r="F26" s="90">
        <f>'Kuruluşlara Göre'!N16</f>
        <v>4469.3909700000004</v>
      </c>
      <c r="G26" s="90">
        <f t="shared" si="17"/>
        <v>21232.307798329155</v>
      </c>
      <c r="H26" s="89">
        <f>'Kuruluşlara Göre'!N40</f>
        <v>25701.698768329155</v>
      </c>
      <c r="I26" s="91">
        <f t="shared" si="18"/>
        <v>7.1039768778332615</v>
      </c>
      <c r="K26" s="2"/>
    </row>
    <row r="27" spans="2:11" ht="25.5" customHeight="1" x14ac:dyDescent="0.2">
      <c r="B27" s="45" t="s">
        <v>80</v>
      </c>
      <c r="C27" s="88"/>
      <c r="D27" s="89"/>
      <c r="E27" s="89"/>
      <c r="F27" s="90"/>
      <c r="G27" s="90"/>
      <c r="H27" s="89"/>
      <c r="I27" s="91"/>
      <c r="K27" s="2"/>
    </row>
    <row r="28" spans="2:11" x14ac:dyDescent="0.2">
      <c r="B28" s="46" t="s">
        <v>13</v>
      </c>
      <c r="C28" s="48"/>
      <c r="D28" s="49"/>
      <c r="E28" s="49"/>
      <c r="F28" s="50"/>
      <c r="G28" s="50"/>
      <c r="H28" s="49"/>
      <c r="I28" s="178">
        <f>H29/E29*100-100</f>
        <v>0.14289501299269602</v>
      </c>
    </row>
    <row r="29" spans="2:11" ht="13.5" thickBot="1" x14ac:dyDescent="0.25">
      <c r="B29" s="47" t="s">
        <v>31</v>
      </c>
      <c r="C29" s="52">
        <f>SUM(C16:C28)</f>
        <v>53711.467079000002</v>
      </c>
      <c r="D29" s="52">
        <f>SUM(D16:D28)</f>
        <v>223960.07053708576</v>
      </c>
      <c r="E29" s="52">
        <f>SUM(C29:D29)</f>
        <v>277671.53761608578</v>
      </c>
      <c r="F29" s="153">
        <f>SUM(F16:F27)</f>
        <v>50633.758809999992</v>
      </c>
      <c r="G29" s="153">
        <f>SUM(G16:G28)</f>
        <v>227434.55758583936</v>
      </c>
      <c r="H29" s="174">
        <f>SUM(H16:H27)</f>
        <v>278068.31639583933</v>
      </c>
      <c r="I29" s="179"/>
    </row>
    <row r="30" spans="2:11" x14ac:dyDescent="0.2">
      <c r="B30" s="11"/>
    </row>
    <row r="31" spans="2:11" ht="15" x14ac:dyDescent="0.25">
      <c r="B31" s="151"/>
    </row>
    <row r="32" spans="2:11" ht="15" x14ac:dyDescent="0.25">
      <c r="B32" s="151"/>
      <c r="C32" s="1"/>
      <c r="D32" s="1"/>
      <c r="E32" s="1"/>
      <c r="F32" s="176" t="s">
        <v>96</v>
      </c>
      <c r="G32" s="144"/>
    </row>
    <row r="33" spans="2:9" x14ac:dyDescent="0.2">
      <c r="B33" s="11"/>
    </row>
    <row r="34" spans="2:9" x14ac:dyDescent="0.2">
      <c r="H34" s="172"/>
    </row>
    <row r="35" spans="2:9" x14ac:dyDescent="0.2">
      <c r="H35" s="144"/>
    </row>
    <row r="37" spans="2:9" x14ac:dyDescent="0.2">
      <c r="I37" s="172"/>
    </row>
  </sheetData>
  <mergeCells count="1">
    <mergeCell ref="I28:I2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selection activeCell="O12" sqref="O12"/>
    </sheetView>
  </sheetViews>
  <sheetFormatPr defaultRowHeight="12.75" x14ac:dyDescent="0.2"/>
  <cols>
    <col min="2" max="2" width="34.5703125" bestFit="1" customWidth="1"/>
    <col min="3" max="3" width="38.28515625" customWidth="1"/>
    <col min="4" max="16" width="15.7109375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s="9" customFormat="1" ht="21" customHeight="1" x14ac:dyDescent="0.2">
      <c r="B5" s="180" t="s">
        <v>65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s="9" customFormat="1" ht="13.5" customHeight="1" x14ac:dyDescent="0.2">
      <c r="B6" s="183" t="s">
        <v>66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s="9" customFormat="1" ht="24" customHeight="1" thickBot="1" x14ac:dyDescent="0.35">
      <c r="B7" s="186">
        <v>2020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</row>
    <row r="8" spans="1:16" ht="13.5" thickBot="1" x14ac:dyDescent="0.25">
      <c r="A8" s="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11" t="s">
        <v>67</v>
      </c>
      <c r="P8" s="96"/>
    </row>
    <row r="9" spans="1:16" x14ac:dyDescent="0.2">
      <c r="B9" s="114"/>
      <c r="C9" s="124"/>
      <c r="D9" s="115" t="s">
        <v>1</v>
      </c>
      <c r="E9" s="79" t="s">
        <v>2</v>
      </c>
      <c r="F9" s="115" t="s">
        <v>3</v>
      </c>
      <c r="G9" s="79" t="s">
        <v>4</v>
      </c>
      <c r="H9" s="115" t="s">
        <v>5</v>
      </c>
      <c r="I9" s="79" t="s">
        <v>6</v>
      </c>
      <c r="J9" s="115" t="s">
        <v>7</v>
      </c>
      <c r="K9" s="79" t="s">
        <v>8</v>
      </c>
      <c r="L9" s="115" t="s">
        <v>9</v>
      </c>
      <c r="M9" s="79" t="s">
        <v>10</v>
      </c>
      <c r="N9" s="115" t="s">
        <v>11</v>
      </c>
      <c r="O9" s="79" t="s">
        <v>12</v>
      </c>
      <c r="P9" s="80" t="s">
        <v>13</v>
      </c>
    </row>
    <row r="10" spans="1:16" ht="13.5" thickBot="1" x14ac:dyDescent="0.25">
      <c r="B10" s="97"/>
      <c r="C10" s="125"/>
      <c r="D10" s="119" t="s">
        <v>19</v>
      </c>
      <c r="E10" s="98" t="s">
        <v>20</v>
      </c>
      <c r="F10" s="99" t="s">
        <v>21</v>
      </c>
      <c r="G10" s="98" t="s">
        <v>22</v>
      </c>
      <c r="H10" s="99" t="s">
        <v>23</v>
      </c>
      <c r="I10" s="98" t="s">
        <v>24</v>
      </c>
      <c r="J10" s="99" t="s">
        <v>25</v>
      </c>
      <c r="K10" s="98" t="s">
        <v>26</v>
      </c>
      <c r="L10" s="99" t="s">
        <v>27</v>
      </c>
      <c r="M10" s="98" t="s">
        <v>28</v>
      </c>
      <c r="N10" s="99" t="s">
        <v>29</v>
      </c>
      <c r="O10" s="98" t="s">
        <v>30</v>
      </c>
      <c r="P10" s="100" t="s">
        <v>31</v>
      </c>
    </row>
    <row r="11" spans="1:16" x14ac:dyDescent="0.2">
      <c r="B11" s="101"/>
      <c r="C11" s="126" t="s">
        <v>39</v>
      </c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</row>
    <row r="12" spans="1:16" x14ac:dyDescent="0.2">
      <c r="B12" s="102"/>
      <c r="C12" s="127" t="s">
        <v>40</v>
      </c>
      <c r="D12" s="161">
        <v>2270.3216899999998</v>
      </c>
      <c r="E12" s="120">
        <v>650.32415000000003</v>
      </c>
      <c r="F12" s="120">
        <v>460.90424999999999</v>
      </c>
      <c r="G12" s="120">
        <v>222.33951000000002</v>
      </c>
      <c r="H12" s="120">
        <v>42.139949999999999</v>
      </c>
      <c r="I12" s="120">
        <v>418.77377000000001</v>
      </c>
      <c r="J12" s="120">
        <v>1171.4917700000001</v>
      </c>
      <c r="K12" s="120">
        <v>1549.94075</v>
      </c>
      <c r="L12" s="120">
        <v>2063.5405300000002</v>
      </c>
      <c r="M12" s="120">
        <v>2620.1988099999999</v>
      </c>
      <c r="N12" s="120">
        <v>2559.2796600000001</v>
      </c>
      <c r="O12" s="120"/>
      <c r="P12" s="116">
        <f>SUM(D12:O12)</f>
        <v>14029.25484</v>
      </c>
    </row>
    <row r="13" spans="1:16" x14ac:dyDescent="0.2">
      <c r="B13" s="102" t="s">
        <v>58</v>
      </c>
      <c r="C13" s="128" t="s">
        <v>59</v>
      </c>
      <c r="D13" s="16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7"/>
    </row>
    <row r="14" spans="1:16" x14ac:dyDescent="0.2">
      <c r="B14" s="102"/>
      <c r="C14" s="127" t="s">
        <v>60</v>
      </c>
      <c r="D14" s="161">
        <v>3229.30305</v>
      </c>
      <c r="E14" s="120">
        <v>3535.7886400000002</v>
      </c>
      <c r="F14" s="120">
        <v>3965.19173</v>
      </c>
      <c r="G14" s="120">
        <v>3299.80114</v>
      </c>
      <c r="H14" s="120">
        <v>2674.8249899999996</v>
      </c>
      <c r="I14" s="120">
        <v>2692.9196100000004</v>
      </c>
      <c r="J14" s="120">
        <v>3983.9020800000003</v>
      </c>
      <c r="K14" s="120">
        <v>4411.9374600000001</v>
      </c>
      <c r="L14" s="120">
        <v>3851.3627499999998</v>
      </c>
      <c r="M14" s="120">
        <v>3049.36121</v>
      </c>
      <c r="N14" s="120">
        <v>1910.11131</v>
      </c>
      <c r="O14" s="120"/>
      <c r="P14" s="116">
        <f>SUM(D14:O14)</f>
        <v>36604.503970000005</v>
      </c>
    </row>
    <row r="15" spans="1:16" x14ac:dyDescent="0.2">
      <c r="B15" s="102"/>
      <c r="C15" s="128" t="s">
        <v>13</v>
      </c>
      <c r="D15" s="16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17"/>
    </row>
    <row r="16" spans="1:16" ht="14.25" customHeight="1" thickBot="1" x14ac:dyDescent="0.25">
      <c r="B16" s="69"/>
      <c r="C16" s="129" t="s">
        <v>31</v>
      </c>
      <c r="D16" s="161">
        <f>SUM(D11:D15)</f>
        <v>5499.6247399999993</v>
      </c>
      <c r="E16" s="120">
        <f>SUM(E11:E15)</f>
        <v>4186.1127900000001</v>
      </c>
      <c r="F16" s="120">
        <f t="shared" ref="F16:N16" si="0">SUM(F11:F15)</f>
        <v>4426.0959800000001</v>
      </c>
      <c r="G16" s="120">
        <f t="shared" si="0"/>
        <v>3522.1406500000003</v>
      </c>
      <c r="H16" s="120">
        <f t="shared" si="0"/>
        <v>2716.9649399999998</v>
      </c>
      <c r="I16" s="120">
        <f t="shared" si="0"/>
        <v>3111.6933800000006</v>
      </c>
      <c r="J16" s="120">
        <f t="shared" si="0"/>
        <v>5155.3938500000004</v>
      </c>
      <c r="K16" s="120">
        <f t="shared" si="0"/>
        <v>5961.8782099999999</v>
      </c>
      <c r="L16" s="120">
        <f t="shared" si="0"/>
        <v>5914.9032800000004</v>
      </c>
      <c r="M16" s="120">
        <f t="shared" si="0"/>
        <v>5669.5600199999999</v>
      </c>
      <c r="N16" s="120">
        <f t="shared" si="0"/>
        <v>4469.3909700000004</v>
      </c>
      <c r="O16" s="120"/>
      <c r="P16" s="116">
        <f>SUM(D16:O16)</f>
        <v>50633.758809999992</v>
      </c>
    </row>
    <row r="17" spans="2:18" ht="12.75" customHeight="1" x14ac:dyDescent="0.2">
      <c r="B17" s="189" t="s">
        <v>81</v>
      </c>
      <c r="C17" s="126" t="s">
        <v>39</v>
      </c>
      <c r="D17" s="16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17"/>
    </row>
    <row r="18" spans="2:18" ht="13.5" thickBot="1" x14ac:dyDescent="0.25">
      <c r="B18" s="190"/>
      <c r="C18" s="130" t="s">
        <v>40</v>
      </c>
      <c r="D18" s="161">
        <v>26.670445257000001</v>
      </c>
      <c r="E18" s="120">
        <v>26.713731546999995</v>
      </c>
      <c r="F18" s="120">
        <v>24.090985095000001</v>
      </c>
      <c r="G18" s="120">
        <v>25.958826214000002</v>
      </c>
      <c r="H18" s="120">
        <v>25.426389104999998</v>
      </c>
      <c r="I18" s="120">
        <v>24.490141768000001</v>
      </c>
      <c r="J18" s="120">
        <v>30.624413477999994</v>
      </c>
      <c r="K18" s="120">
        <v>30.647172380999997</v>
      </c>
      <c r="L18" s="120">
        <v>29.720317909999999</v>
      </c>
      <c r="M18" s="120">
        <v>30.275843996000003</v>
      </c>
      <c r="N18" s="120">
        <v>31.336348387484843</v>
      </c>
      <c r="O18" s="120"/>
      <c r="P18" s="116">
        <f>SUM(D18:O18)</f>
        <v>305.95461513848488</v>
      </c>
    </row>
    <row r="19" spans="2:18" x14ac:dyDescent="0.2">
      <c r="B19" s="190"/>
      <c r="C19" s="126" t="s">
        <v>82</v>
      </c>
      <c r="D19" s="16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18"/>
    </row>
    <row r="20" spans="2:18" ht="13.5" thickBot="1" x14ac:dyDescent="0.25">
      <c r="B20" s="190"/>
      <c r="C20" s="130" t="s">
        <v>83</v>
      </c>
      <c r="D20" s="161">
        <v>536.93776666115991</v>
      </c>
      <c r="E20" s="120">
        <v>571.9877201964199</v>
      </c>
      <c r="F20" s="120">
        <v>837.14556146583993</v>
      </c>
      <c r="G20" s="120">
        <v>1005.72616647904</v>
      </c>
      <c r="H20" s="120">
        <v>1130.6722790418801</v>
      </c>
      <c r="I20" s="120">
        <v>1153.0378251021</v>
      </c>
      <c r="J20" s="120">
        <v>1283.9476554367402</v>
      </c>
      <c r="K20" s="120">
        <v>1259.7751849105898</v>
      </c>
      <c r="L20" s="120">
        <v>1070.3782528676099</v>
      </c>
      <c r="M20" s="120">
        <v>913.33629569204015</v>
      </c>
      <c r="N20" s="120">
        <v>710.96644943099875</v>
      </c>
      <c r="O20" s="120"/>
      <c r="P20" s="116">
        <f>SUM(D20:O20)</f>
        <v>10473.911157284419</v>
      </c>
    </row>
    <row r="21" spans="2:18" x14ac:dyDescent="0.2">
      <c r="B21" s="190"/>
      <c r="C21" s="128" t="s">
        <v>13</v>
      </c>
      <c r="D21" s="16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8"/>
    </row>
    <row r="22" spans="2:18" ht="13.5" thickBot="1" x14ac:dyDescent="0.25">
      <c r="B22" s="191"/>
      <c r="C22" s="140" t="s">
        <v>31</v>
      </c>
      <c r="D22" s="163">
        <f>SUM(D17:D21)</f>
        <v>563.6082119181599</v>
      </c>
      <c r="E22" s="122">
        <f>SUM(E17:E21)</f>
        <v>598.70145174341985</v>
      </c>
      <c r="F22" s="122">
        <f t="shared" ref="F22:N22" si="1">SUM(F17:F21)</f>
        <v>861.23654656083988</v>
      </c>
      <c r="G22" s="122">
        <f t="shared" si="1"/>
        <v>1031.6849926930399</v>
      </c>
      <c r="H22" s="122">
        <f t="shared" si="1"/>
        <v>1156.0986681468801</v>
      </c>
      <c r="I22" s="122">
        <f t="shared" si="1"/>
        <v>1177.5279668701</v>
      </c>
      <c r="J22" s="122">
        <f t="shared" si="1"/>
        <v>1314.5720689147402</v>
      </c>
      <c r="K22" s="122">
        <f t="shared" si="1"/>
        <v>1290.4223572915898</v>
      </c>
      <c r="L22" s="122">
        <f t="shared" si="1"/>
        <v>1100.0985707776099</v>
      </c>
      <c r="M22" s="122">
        <f t="shared" si="1"/>
        <v>943.6121396880402</v>
      </c>
      <c r="N22" s="122">
        <f t="shared" si="1"/>
        <v>742.30279781848355</v>
      </c>
      <c r="O22" s="122"/>
      <c r="P22" s="164">
        <f>SUM(D22:O22)</f>
        <v>10779.865772422903</v>
      </c>
    </row>
    <row r="23" spans="2:18" x14ac:dyDescent="0.2">
      <c r="B23" s="106"/>
      <c r="C23" s="126" t="s">
        <v>39</v>
      </c>
      <c r="D23" s="16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7"/>
    </row>
    <row r="24" spans="2:18" x14ac:dyDescent="0.2">
      <c r="B24" s="139"/>
      <c r="C24" s="127" t="s">
        <v>40</v>
      </c>
      <c r="D24" s="161">
        <v>15077.89393586408</v>
      </c>
      <c r="E24" s="120">
        <v>13097.573521028999</v>
      </c>
      <c r="F24" s="120">
        <v>10319.868130011717</v>
      </c>
      <c r="G24" s="120">
        <v>6911.335042370617</v>
      </c>
      <c r="H24" s="120">
        <v>7936.7115110360601</v>
      </c>
      <c r="I24" s="120">
        <v>12785.198391197264</v>
      </c>
      <c r="J24" s="120">
        <v>15778.12489979613</v>
      </c>
      <c r="K24" s="120">
        <v>15953.559581080726</v>
      </c>
      <c r="L24" s="120">
        <v>15778.138134182591</v>
      </c>
      <c r="M24" s="120">
        <v>15123.928421402339</v>
      </c>
      <c r="N24" s="120">
        <v>15517.354667785041</v>
      </c>
      <c r="O24" s="120"/>
      <c r="P24" s="116">
        <f>SUM(D24:O24)</f>
        <v>144279.68623575557</v>
      </c>
    </row>
    <row r="25" spans="2:18" x14ac:dyDescent="0.2">
      <c r="B25" s="102" t="s">
        <v>61</v>
      </c>
      <c r="C25" s="128" t="s">
        <v>86</v>
      </c>
      <c r="D25" s="162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/>
    </row>
    <row r="26" spans="2:18" x14ac:dyDescent="0.2">
      <c r="B26" s="107" t="s">
        <v>62</v>
      </c>
      <c r="C26" s="127" t="s">
        <v>87</v>
      </c>
      <c r="D26" s="161">
        <v>5263.3557526349568</v>
      </c>
      <c r="E26" s="120">
        <v>6347.5488758926749</v>
      </c>
      <c r="F26" s="120">
        <v>8294.0931520129834</v>
      </c>
      <c r="G26" s="120">
        <v>8257.6996348109169</v>
      </c>
      <c r="H26" s="120">
        <v>8243.3073470934542</v>
      </c>
      <c r="I26" s="120">
        <v>5628.8716593350764</v>
      </c>
      <c r="J26" s="120">
        <v>5813.9173389668003</v>
      </c>
      <c r="K26" s="120">
        <v>5100.1884826042569</v>
      </c>
      <c r="L26" s="120">
        <v>4349.4178274674796</v>
      </c>
      <c r="M26" s="120">
        <v>3247.0741441166492</v>
      </c>
      <c r="N26" s="120">
        <v>4437.7983727256324</v>
      </c>
      <c r="O26" s="120"/>
      <c r="P26" s="116">
        <f>SUM(D26:O26)</f>
        <v>64983.272587660875</v>
      </c>
      <c r="R26" s="5"/>
    </row>
    <row r="27" spans="2:18" x14ac:dyDescent="0.2">
      <c r="B27" s="108"/>
      <c r="C27" s="128" t="s">
        <v>13</v>
      </c>
      <c r="D27" s="16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17"/>
    </row>
    <row r="28" spans="2:18" ht="13.5" thickBot="1" x14ac:dyDescent="0.25">
      <c r="B28" s="109"/>
      <c r="C28" s="129" t="s">
        <v>31</v>
      </c>
      <c r="D28" s="161">
        <f>SUM(D23:D27)</f>
        <v>20341.249688499036</v>
      </c>
      <c r="E28" s="120">
        <f>SUM(E23:E27)</f>
        <v>19445.122396921673</v>
      </c>
      <c r="F28" s="120">
        <f t="shared" ref="F28:I28" si="2">SUM(F23:F27)</f>
        <v>18613.961282024698</v>
      </c>
      <c r="G28" s="120">
        <f t="shared" si="2"/>
        <v>15169.034677181535</v>
      </c>
      <c r="H28" s="120">
        <f t="shared" si="2"/>
        <v>16180.018858129515</v>
      </c>
      <c r="I28" s="120">
        <f t="shared" si="2"/>
        <v>18414.07005053234</v>
      </c>
      <c r="J28" s="120">
        <f>SUM(J23:J27)</f>
        <v>21592.04223876293</v>
      </c>
      <c r="K28" s="120">
        <f>SUM(K23:K27)</f>
        <v>21053.748063684983</v>
      </c>
      <c r="L28" s="120">
        <f>SUM(L23:L27)</f>
        <v>20127.555961650069</v>
      </c>
      <c r="M28" s="120">
        <f>SUM(M23:M27)</f>
        <v>18371.002565518989</v>
      </c>
      <c r="N28" s="120">
        <f>SUM(N23:N27)</f>
        <v>19955.153040510675</v>
      </c>
      <c r="O28" s="120"/>
      <c r="P28" s="116">
        <f>SUM(D28:O28)</f>
        <v>209262.95882341644</v>
      </c>
    </row>
    <row r="29" spans="2:18" x14ac:dyDescent="0.2">
      <c r="B29" s="110"/>
      <c r="C29" s="126" t="s">
        <v>39</v>
      </c>
      <c r="D29" s="16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17"/>
    </row>
    <row r="30" spans="2:18" x14ac:dyDescent="0.2">
      <c r="B30" s="102" t="s">
        <v>0</v>
      </c>
      <c r="C30" s="127" t="s">
        <v>40</v>
      </c>
      <c r="D30" s="161">
        <v>380.214</v>
      </c>
      <c r="E30" s="120">
        <v>338.69049999999999</v>
      </c>
      <c r="F30" s="120">
        <v>366.90300000000002</v>
      </c>
      <c r="G30" s="120">
        <v>181.191</v>
      </c>
      <c r="H30" s="120">
        <v>349.404</v>
      </c>
      <c r="I30" s="120">
        <v>443.459</v>
      </c>
      <c r="J30" s="120">
        <v>192.20699999999999</v>
      </c>
      <c r="K30" s="120">
        <v>216.19</v>
      </c>
      <c r="L30" s="120">
        <v>241.59399999999999</v>
      </c>
      <c r="M30" s="120">
        <v>291.75200000000001</v>
      </c>
      <c r="N30" s="120">
        <v>329.34199999999998</v>
      </c>
      <c r="O30" s="120"/>
      <c r="P30" s="116">
        <f>SUM(D30:O30)</f>
        <v>3330.9465</v>
      </c>
    </row>
    <row r="31" spans="2:18" x14ac:dyDescent="0.2">
      <c r="B31" s="102" t="s">
        <v>51</v>
      </c>
      <c r="C31" s="128" t="s">
        <v>59</v>
      </c>
      <c r="D31" s="16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7"/>
    </row>
    <row r="32" spans="2:18" x14ac:dyDescent="0.2">
      <c r="B32" s="107" t="s">
        <v>89</v>
      </c>
      <c r="C32" s="127" t="s">
        <v>60</v>
      </c>
      <c r="D32" s="161">
        <v>292.37091000000004</v>
      </c>
      <c r="E32" s="120">
        <v>360.35723000000002</v>
      </c>
      <c r="F32" s="120">
        <v>435.17995000000002</v>
      </c>
      <c r="G32" s="120">
        <v>437.39532000000003</v>
      </c>
      <c r="H32" s="120">
        <v>489.91060000000004</v>
      </c>
      <c r="I32" s="120">
        <v>478.05787999999995</v>
      </c>
      <c r="J32" s="120">
        <v>522.64747999999997</v>
      </c>
      <c r="K32" s="120">
        <v>410.07658999999995</v>
      </c>
      <c r="L32" s="120">
        <v>258.96578</v>
      </c>
      <c r="M32" s="120">
        <v>170.31479000000002</v>
      </c>
      <c r="N32" s="120">
        <v>205.50996000000004</v>
      </c>
      <c r="O32" s="120"/>
      <c r="P32" s="116">
        <f>SUM(D32:O32)</f>
        <v>4060.78649</v>
      </c>
    </row>
    <row r="33" spans="2:19" x14ac:dyDescent="0.2">
      <c r="B33" s="108"/>
      <c r="C33" s="128" t="s">
        <v>13</v>
      </c>
      <c r="D33" s="16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17"/>
    </row>
    <row r="34" spans="2:19" ht="13.5" thickBot="1" x14ac:dyDescent="0.25">
      <c r="B34" s="104"/>
      <c r="C34" s="129" t="s">
        <v>31</v>
      </c>
      <c r="D34" s="161">
        <f>SUM(D29:D33)</f>
        <v>672.58491000000004</v>
      </c>
      <c r="E34" s="120">
        <f>SUM(E29:E33)</f>
        <v>699.04773</v>
      </c>
      <c r="F34" s="120">
        <f t="shared" ref="F34:N34" si="3">SUM(F29:F33)</f>
        <v>802.08294999999998</v>
      </c>
      <c r="G34" s="120">
        <f t="shared" si="3"/>
        <v>618.58632</v>
      </c>
      <c r="H34" s="120">
        <f t="shared" si="3"/>
        <v>839.31460000000004</v>
      </c>
      <c r="I34" s="120">
        <f t="shared" si="3"/>
        <v>921.5168799999999</v>
      </c>
      <c r="J34" s="120">
        <f t="shared" si="3"/>
        <v>714.85447999999997</v>
      </c>
      <c r="K34" s="120">
        <f t="shared" si="3"/>
        <v>626.26658999999995</v>
      </c>
      <c r="L34" s="120">
        <f t="shared" si="3"/>
        <v>500.55977999999999</v>
      </c>
      <c r="M34" s="120">
        <f t="shared" si="3"/>
        <v>462.06679000000003</v>
      </c>
      <c r="N34" s="120">
        <f t="shared" si="3"/>
        <v>534.85195999999996</v>
      </c>
      <c r="O34" s="120"/>
      <c r="P34" s="116">
        <f>SUM(D34:O34)</f>
        <v>7391.7329899999995</v>
      </c>
      <c r="S34" s="5"/>
    </row>
    <row r="35" spans="2:19" x14ac:dyDescent="0.2">
      <c r="B35" s="101"/>
      <c r="C35" s="126" t="s">
        <v>39</v>
      </c>
      <c r="D35" s="16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7"/>
      <c r="R35" t="s">
        <v>0</v>
      </c>
    </row>
    <row r="36" spans="2:19" x14ac:dyDescent="0.2">
      <c r="B36" s="108"/>
      <c r="C36" s="127" t="s">
        <v>40</v>
      </c>
      <c r="D36" s="161">
        <f>D12+D18+D24+D30</f>
        <v>17755.10007112108</v>
      </c>
      <c r="E36" s="120">
        <f t="shared" ref="E36:L36" si="4">E12+E18+E24+E30</f>
        <v>14113.301902575999</v>
      </c>
      <c r="F36" s="120">
        <f t="shared" si="4"/>
        <v>11171.766365106718</v>
      </c>
      <c r="G36" s="120">
        <f t="shared" si="4"/>
        <v>7340.8243785846171</v>
      </c>
      <c r="H36" s="120">
        <f t="shared" si="4"/>
        <v>8353.6818501410598</v>
      </c>
      <c r="I36" s="120">
        <f t="shared" si="4"/>
        <v>13671.921302965264</v>
      </c>
      <c r="J36" s="120">
        <f t="shared" si="4"/>
        <v>17172.448083274128</v>
      </c>
      <c r="K36" s="120">
        <f t="shared" si="4"/>
        <v>17750.337503461724</v>
      </c>
      <c r="L36" s="120">
        <f t="shared" si="4"/>
        <v>18112.992982092594</v>
      </c>
      <c r="M36" s="120">
        <f t="shared" ref="M36:N36" si="5">M12+M18+M24+M30</f>
        <v>18066.155075398339</v>
      </c>
      <c r="N36" s="120">
        <f t="shared" si="5"/>
        <v>18437.312676172525</v>
      </c>
      <c r="O36" s="120"/>
      <c r="P36" s="116">
        <f>SUM(D36:O36)</f>
        <v>161945.84219089404</v>
      </c>
    </row>
    <row r="37" spans="2:19" x14ac:dyDescent="0.2">
      <c r="B37" s="102" t="s">
        <v>63</v>
      </c>
      <c r="C37" s="128" t="s">
        <v>86</v>
      </c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17"/>
    </row>
    <row r="38" spans="2:19" x14ac:dyDescent="0.2">
      <c r="B38" s="107" t="s">
        <v>64</v>
      </c>
      <c r="C38" s="127" t="s">
        <v>87</v>
      </c>
      <c r="D38" s="161">
        <f>D14+D20+D26+D32</f>
        <v>9321.9674792961159</v>
      </c>
      <c r="E38" s="120">
        <f t="shared" ref="E38:L38" si="6">E14+E20+E26+E32</f>
        <v>10815.682466089094</v>
      </c>
      <c r="F38" s="120">
        <f t="shared" si="6"/>
        <v>13531.610393478824</v>
      </c>
      <c r="G38" s="120">
        <f t="shared" si="6"/>
        <v>13000.622261289956</v>
      </c>
      <c r="H38" s="120">
        <f t="shared" si="6"/>
        <v>12538.715216135333</v>
      </c>
      <c r="I38" s="120">
        <f t="shared" si="6"/>
        <v>9952.8869744371768</v>
      </c>
      <c r="J38" s="120">
        <f t="shared" si="6"/>
        <v>11604.414554403542</v>
      </c>
      <c r="K38" s="120">
        <f t="shared" si="6"/>
        <v>11181.977717514848</v>
      </c>
      <c r="L38" s="120">
        <f t="shared" si="6"/>
        <v>9530.1246103350895</v>
      </c>
      <c r="M38" s="120">
        <f t="shared" ref="M38:N38" si="7">M14+M20+M26+M32</f>
        <v>7380.0864398086896</v>
      </c>
      <c r="N38" s="120">
        <f t="shared" si="7"/>
        <v>7264.3860921566311</v>
      </c>
      <c r="O38" s="120"/>
      <c r="P38" s="116">
        <f>SUM(D38:O38)</f>
        <v>116122.47420494531</v>
      </c>
    </row>
    <row r="39" spans="2:19" x14ac:dyDescent="0.2">
      <c r="B39" s="107"/>
      <c r="C39" s="128" t="s">
        <v>13</v>
      </c>
      <c r="D39" s="165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2:19" ht="13.5" thickBot="1" x14ac:dyDescent="0.25">
      <c r="B40" s="104"/>
      <c r="C40" s="129" t="s">
        <v>31</v>
      </c>
      <c r="D40" s="171">
        <f>D36+D38</f>
        <v>27077.067550417196</v>
      </c>
      <c r="E40" s="123">
        <f t="shared" ref="E40:L40" si="8">E36+E38</f>
        <v>24928.984368665093</v>
      </c>
      <c r="F40" s="123">
        <f t="shared" si="8"/>
        <v>24703.376758585542</v>
      </c>
      <c r="G40" s="123">
        <f t="shared" si="8"/>
        <v>20341.446639874572</v>
      </c>
      <c r="H40" s="123">
        <f t="shared" si="8"/>
        <v>20892.397066276393</v>
      </c>
      <c r="I40" s="123">
        <f t="shared" si="8"/>
        <v>23624.808277402441</v>
      </c>
      <c r="J40" s="123">
        <f t="shared" si="8"/>
        <v>28776.86263767767</v>
      </c>
      <c r="K40" s="123">
        <f t="shared" si="8"/>
        <v>28932.315220976572</v>
      </c>
      <c r="L40" s="123">
        <f t="shared" si="8"/>
        <v>27643.117592427683</v>
      </c>
      <c r="M40" s="123">
        <f t="shared" ref="M40:N40" si="9">M36+M38</f>
        <v>25446.241515207028</v>
      </c>
      <c r="N40" s="123">
        <f t="shared" si="9"/>
        <v>25701.698768329155</v>
      </c>
      <c r="O40" s="123"/>
      <c r="P40" s="76">
        <f>SUM(D40:O40)</f>
        <v>278068.31639583933</v>
      </c>
      <c r="Q40" s="5" t="s">
        <v>0</v>
      </c>
    </row>
    <row r="42" spans="2:19" ht="15" x14ac:dyDescent="0.25">
      <c r="B42" s="151"/>
      <c r="D42" s="177" t="s">
        <v>96</v>
      </c>
    </row>
    <row r="43" spans="2:19" ht="15" x14ac:dyDescent="0.25">
      <c r="B43" s="151"/>
      <c r="D43" s="5"/>
      <c r="E43" s="5"/>
      <c r="F43" s="5"/>
      <c r="G43" s="5"/>
      <c r="H43" s="5"/>
      <c r="I43" s="5"/>
    </row>
    <row r="44" spans="2:19" x14ac:dyDescent="0.2"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2:19" x14ac:dyDescent="0.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2:19" x14ac:dyDescent="0.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9" x14ac:dyDescent="0.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9" spans="4:15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4:15" x14ac:dyDescent="0.2">
      <c r="D50" s="145"/>
      <c r="E50" s="145"/>
      <c r="F50" s="145"/>
      <c r="G50" s="145"/>
      <c r="H50" s="145"/>
      <c r="I50" s="145"/>
      <c r="J50" s="145"/>
      <c r="K50" s="145"/>
      <c r="L50" s="145"/>
    </row>
    <row r="51" spans="4:15" x14ac:dyDescent="0.2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5" x14ac:dyDescent="0.2">
      <c r="D52" s="145"/>
    </row>
    <row r="53" spans="4:15" x14ac:dyDescent="0.2"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6" spans="4:15" x14ac:dyDescent="0.2"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Kaynaklara Göre</vt:lpstr>
      <vt:lpstr>2019-2020</vt:lpstr>
      <vt:lpstr>Kuruluşlara Göre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Abdulkadir ÇALIŞKAN</cp:lastModifiedBy>
  <cp:lastPrinted>2015-12-11T08:32:51Z</cp:lastPrinted>
  <dcterms:created xsi:type="dcterms:W3CDTF">2012-10-12T10:58:19Z</dcterms:created>
  <dcterms:modified xsi:type="dcterms:W3CDTF">2020-12-22T12:43:02Z</dcterms:modified>
</cp:coreProperties>
</file>